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2180" windowHeight="843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NABAVE-TTIP'!$A$1:$M$52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45621"/>
</workbook>
</file>

<file path=xl/calcChain.xml><?xml version="1.0" encoding="utf-8"?>
<calcChain xmlns="http://schemas.openxmlformats.org/spreadsheetml/2006/main">
  <c r="G45" i="1" l="1"/>
  <c r="G44" i="1"/>
  <c r="M28" i="1" l="1"/>
  <c r="L28" i="1"/>
  <c r="G28" i="1"/>
  <c r="F28" i="1"/>
  <c r="M21" i="1"/>
  <c r="L21" i="1"/>
  <c r="G21" i="1"/>
  <c r="F21" i="1"/>
  <c r="M17" i="1"/>
  <c r="L17" i="1"/>
  <c r="G17" i="1"/>
  <c r="F17" i="1"/>
  <c r="M14" i="1"/>
  <c r="L14" i="1"/>
  <c r="G14" i="1"/>
  <c r="F14" i="1"/>
  <c r="M3" i="1"/>
  <c r="M49" i="1" s="1"/>
  <c r="L3" i="1"/>
  <c r="L49" i="1" s="1"/>
  <c r="G3" i="1"/>
  <c r="G35" i="1" s="1"/>
  <c r="F3" i="1"/>
  <c r="F35" i="1" s="1"/>
  <c r="L35" i="1" l="1"/>
  <c r="L36" i="1" s="1"/>
  <c r="F37" i="1"/>
  <c r="F49" i="1"/>
  <c r="M35" i="1"/>
  <c r="M36" i="1" s="1"/>
  <c r="L37" i="1"/>
  <c r="G37" i="1"/>
  <c r="G49" i="1"/>
  <c r="L38" i="1" l="1"/>
  <c r="L39" i="1" s="1"/>
  <c r="L40" i="1" s="1"/>
  <c r="M37" i="1"/>
  <c r="F38" i="1"/>
  <c r="F39" i="1" s="1"/>
  <c r="F40" i="1" s="1"/>
  <c r="F46" i="1" s="1"/>
  <c r="G38" i="1"/>
  <c r="G39" i="1" s="1"/>
  <c r="G40" i="1" s="1"/>
  <c r="G46" i="1" s="1"/>
  <c r="L46" i="1" l="1"/>
  <c r="F48" i="1"/>
  <c r="L47" i="1"/>
  <c r="M38" i="1"/>
  <c r="M39" i="1" s="1"/>
  <c r="M40" i="1" s="1"/>
  <c r="M46" i="1" s="1"/>
  <c r="G48" i="1"/>
  <c r="M47" i="1"/>
  <c r="M48" i="1" l="1"/>
  <c r="M50" i="1" s="1"/>
  <c r="F50" i="1"/>
  <c r="F51" i="1"/>
  <c r="F52" i="1" s="1"/>
  <c r="L48" i="1"/>
  <c r="M51" i="1"/>
  <c r="M52" i="1" s="1"/>
  <c r="G51" i="1"/>
  <c r="G52" i="1" s="1"/>
  <c r="G50" i="1"/>
  <c r="L51" i="1" l="1"/>
  <c r="L52" i="1" s="1"/>
  <c r="L50" i="1"/>
</calcChain>
</file>

<file path=xl/comments1.xml><?xml version="1.0" encoding="utf-8"?>
<comments xmlns="http://schemas.openxmlformats.org/spreadsheetml/2006/main">
  <authors>
    <author>mario.sabljic</author>
    <author>Gordana Malečić</author>
  </authors>
  <commentList>
    <comment ref="B2" authorId="0">
      <text>
        <r>
          <rPr>
            <b/>
            <sz val="9"/>
            <color indexed="81"/>
            <rFont val="Tahoma"/>
            <family val="2"/>
            <charset val="238"/>
          </rPr>
          <t xml:space="preserve">APPRRR: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text>
        <r>
          <rPr>
            <b/>
            <sz val="9"/>
            <color indexed="81"/>
            <rFont val="Tahoma"/>
            <family val="2"/>
            <charset val="238"/>
          </rPr>
          <t>APPRRR:</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text>
        <r>
          <rPr>
            <b/>
            <sz val="9"/>
            <color indexed="81"/>
            <rFont val="Tahoma"/>
            <family val="2"/>
            <charset val="238"/>
          </rPr>
          <t>APPRRR:</t>
        </r>
        <r>
          <rPr>
            <sz val="9"/>
            <color indexed="81"/>
            <rFont val="Tahoma"/>
            <family val="2"/>
            <charset val="238"/>
          </rPr>
          <t xml:space="preserve">
Upisuje se kratki opis planirane nabave odnosno glavna karakteristika/kapacitet.</t>
        </r>
      </text>
    </comment>
    <comment ref="E2" authorId="0">
      <text>
        <r>
          <rPr>
            <b/>
            <sz val="9"/>
            <color indexed="81"/>
            <rFont val="Tahoma"/>
            <family val="2"/>
            <charset val="238"/>
          </rPr>
          <t>APPRRR:</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text>
        <r>
          <rPr>
            <b/>
            <sz val="9"/>
            <color indexed="81"/>
            <rFont val="Tahoma"/>
            <family val="2"/>
            <charset val="238"/>
          </rPr>
          <t>APPRRR:</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korisnici kojima je PDV prihvatljiv trošak odnosno korisnici koji nemaju i neće do trenutka nastanka troška imati pravo na odbitak pretporeza po osnovi predmetnog ulaganja. Popunjava se sa procijenjenim iznosom vrijednosti predmeta nabave. 
Korisnici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text>
        <r>
          <rPr>
            <b/>
            <sz val="9"/>
            <color indexed="81"/>
            <rFont val="Tahoma"/>
            <family val="2"/>
            <charset val="238"/>
          </rPr>
          <t>APPRRR:</t>
        </r>
        <r>
          <rPr>
            <sz val="9"/>
            <color indexed="81"/>
            <rFont val="Tahoma"/>
            <family val="2"/>
            <charset val="238"/>
          </rPr>
          <t xml:space="preserve">
Upisuje se datum kada je ponuda izdana/nastala</t>
        </r>
      </text>
    </comment>
    <comment ref="F3" authorId="0">
      <text>
        <r>
          <rPr>
            <b/>
            <sz val="9"/>
            <color indexed="81"/>
            <rFont val="Tahoma"/>
            <family val="2"/>
            <charset val="238"/>
          </rPr>
          <t xml:space="preserve">APPRRR:
</t>
        </r>
        <r>
          <rPr>
            <sz val="9"/>
            <color indexed="81"/>
            <rFont val="Tahoma"/>
            <family val="2"/>
            <charset val="238"/>
          </rPr>
          <t>Sumiraju se iznosi u redovima  do reda B.</t>
        </r>
      </text>
    </comment>
    <comment ref="G3" authorId="1">
      <text>
        <r>
          <rPr>
            <b/>
            <sz val="9"/>
            <color indexed="81"/>
            <rFont val="Tahoma"/>
            <family val="2"/>
            <charset val="238"/>
          </rPr>
          <t xml:space="preserve">APPRRR: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<sst xmlns="http://schemas.openxmlformats.org/spreadsheetml/2006/main" count="390" uniqueCount="260">
  <si>
    <t>A</t>
  </si>
  <si>
    <t>C</t>
  </si>
  <si>
    <t>D</t>
  </si>
  <si>
    <t>E</t>
  </si>
  <si>
    <t>F</t>
  </si>
  <si>
    <t>G</t>
  </si>
  <si>
    <t>H</t>
  </si>
  <si>
    <t>J</t>
  </si>
  <si>
    <t>K</t>
  </si>
  <si>
    <t>L</t>
  </si>
  <si>
    <t>M</t>
  </si>
  <si>
    <t>N</t>
  </si>
  <si>
    <t>O</t>
  </si>
  <si>
    <t>P</t>
  </si>
  <si>
    <t>R</t>
  </si>
  <si>
    <t>S</t>
  </si>
  <si>
    <t>T</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</si>
  <si>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</si>
  <si>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</si>
  <si>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</si>
  <si>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</si>
  <si>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</si>
  <si>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</si>
  <si>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</si>
  <si>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</si>
  <si>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</si>
  <si>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</si>
  <si>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</si>
  <si>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</si>
  <si>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</si>
  <si>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</si>
  <si>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</si>
  <si>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</si>
  <si>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FAZA II</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</si>
  <si>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</si>
  <si>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</si>
  <si>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</si>
  <si>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</si>
  <si>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</si>
  <si>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</si>
  <si>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</si>
  <si>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</si>
  <si>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</si>
  <si>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</si>
  <si>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</si>
  <si>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</si>
  <si>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</si>
  <si>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</si>
  <si>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</si>
  <si>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</si>
  <si>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</si>
  <si>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</si>
  <si>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</si>
  <si>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</si>
  <si>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</si>
  <si>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</si>
  <si>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</si>
  <si>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</si>
  <si>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</si>
  <si>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</si>
  <si>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</si>
  <si>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</si>
  <si>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</si>
  <si>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</si>
  <si>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</si>
  <si>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</si>
  <si>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</si>
  <si>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</si>
  <si>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</si>
  <si>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</si>
  <si>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</si>
  <si>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</si>
  <si>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</si>
  <si>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</si>
  <si>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</si>
  <si>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</si>
  <si>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</si>
  <si>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</si>
  <si>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</si>
  <si>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</si>
  <si>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</si>
  <si>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</si>
  <si>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</si>
  <si>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</si>
  <si>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</si>
  <si>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</si>
  <si>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</si>
  <si>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</si>
  <si>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</si>
  <si>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</si>
  <si>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</si>
  <si>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</si>
  <si>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</si>
  <si>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</si>
  <si>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</si>
  <si>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</si>
  <si>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</si>
  <si>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</si>
  <si>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</si>
  <si>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</si>
  <si>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</si>
  <si>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</si>
  <si>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</si>
  <si>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</si>
  <si>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</si>
  <si>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</si>
  <si>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</si>
  <si>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</si>
  <si>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</si>
  <si>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</si>
  <si>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</si>
  <si>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</si>
  <si>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</si>
  <si>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</si>
  <si>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</si>
  <si>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</si>
  <si>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</si>
  <si>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</si>
  <si>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</si>
  <si>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</si>
  <si>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</si>
  <si>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</si>
  <si>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</si>
  <si>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</si>
  <si>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</si>
  <si>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</si>
  <si>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</si>
  <si>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</si>
  <si>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</si>
  <si>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</si>
  <si>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</si>
  <si>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</si>
  <si>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</si>
  <si>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</si>
  <si>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</si>
  <si>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</si>
  <si>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</si>
  <si>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</si>
  <si>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</si>
  <si>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</si>
  <si>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</si>
  <si>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</si>
  <si>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</si>
  <si>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</si>
  <si>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</si>
  <si>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</si>
  <si>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</si>
  <si>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</si>
  <si>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</si>
  <si>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</si>
  <si>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</si>
  <si>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</si>
  <si>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FAZA I</t>
  </si>
  <si>
    <t>Troškovi pripreme i/ili provedbe projekta (troškovi konzultantskih usluga)</t>
  </si>
  <si>
    <r>
      <rPr>
        <b/>
        <u/>
        <sz val="14"/>
        <color theme="1"/>
        <rFont val="Calibri"/>
        <family val="2"/>
        <charset val="238"/>
        <scheme val="minor"/>
      </rPr>
      <t>FAZA II "TABLICA TROŠKOVA I IZRAČUNA POTPORE"</t>
    </r>
    <r>
      <rPr>
        <b/>
        <sz val="14"/>
        <color theme="1"/>
        <rFont val="Calibri"/>
        <family val="2"/>
        <charset val="238"/>
        <scheme val="minor"/>
      </rPr>
      <t xml:space="preserve">
MJERA 7 / PODMJERA 7.4 / OPERACIJA 7.4.1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</si>
  <si>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FAZA I "PLAN NABAVE''</t>
    </r>
    <r>
      <rPr>
        <b/>
        <sz val="14"/>
        <color theme="1"/>
        <rFont val="Calibri"/>
        <family val="2"/>
        <scheme val="minor"/>
      </rPr>
      <t xml:space="preserve">
 MJERA 7 / PODMJERA 7.4 / OPERACIJA 7.4.1
Ulaganja u pokretanje, poboljšanje ili proširenje lokalnih temeljnih usluga za ruralno stanovništvo, uključujući slobodno vrijeme i kulturne aktivnosti te povezanu infrastrukturu</t>
    </r>
  </si>
  <si>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</si>
  <si>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</si>
  <si>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</si>
  <si>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</si>
  <si>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</si>
  <si>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</si>
  <si>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</si>
  <si>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</si>
  <si>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</si>
  <si>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</si>
  <si>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</si>
  <si>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</si>
  <si>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</si>
  <si>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</si>
  <si>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</si>
  <si>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</si>
  <si>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</si>
  <si>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</si>
  <si>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</si>
  <si>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</si>
  <si>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</si>
  <si>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</si>
  <si>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</si>
  <si>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</si>
  <si>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</si>
  <si>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</si>
  <si>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</si>
  <si>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</si>
  <si>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</si>
  <si>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</si>
  <si>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</si>
  <si>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</si>
  <si>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</si>
  <si>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</si>
  <si>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</si>
  <si>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</si>
  <si>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</si>
  <si>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</si>
  <si>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</si>
  <si>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</si>
  <si>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</si>
  <si>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</si>
  <si>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</si>
  <si>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</si>
  <si>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</si>
  <si>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</si>
  <si>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</si>
  <si>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Ukupan iznos neodobrenih troškova
</t>
    </r>
    <r>
      <rPr>
        <i/>
        <sz val="11"/>
        <rFont val="Calibri"/>
        <family val="2"/>
        <charset val="238"/>
        <scheme val="minor"/>
      </rPr>
      <t>(Pojašnjenje: Troškovi s liste prihvatljivih troškova koji su svrstani u neodobrene)</t>
    </r>
  </si>
  <si>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Korisnik upisuje tečaj koji je Europska središnja banka odredila prije 1. siječnja godine u kojoj se podnosi Zahtjev za potporu.
</t>
    </r>
    <r>
      <rPr>
        <b/>
        <i/>
        <sz val="11"/>
        <rFont val="Calibri"/>
        <family val="2"/>
        <charset val="238"/>
        <scheme val="minor"/>
      </rPr>
      <t>Napomena:</t>
    </r>
    <r>
      <rPr>
        <i/>
        <sz val="11"/>
        <rFont val="Calibri"/>
        <family val="2"/>
        <charset val="238"/>
        <scheme val="minor"/>
      </rPr>
      <t xml:space="preserve">
Agencija za plaćanja upisuje tečaj  koji je Europska središnja banka odredila prije 1. siječnja godine u kojoj se donosi Odluka.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</si>
  <si>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</si>
  <si>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</si>
  <si>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</si>
  <si>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</si>
  <si>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</si>
  <si>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</si>
  <si>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NAJVIŠI IZNOS POTPORE
- najviši iznos potpore je 1.000.000 EUR, osim za zajedničke projekte vatrogasnih domova u kojima najviši iznos potpore je 2.000.000 EUR.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</si>
  <si>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osim za zajedničke projekte vatrogasnih domova u kojima najniži iznos potpore ne može biti manji od 45.000 EUR.
</t>
    </r>
    <r>
      <rPr>
        <i/>
        <sz val="11"/>
        <rFont val="Calibri"/>
        <family val="2"/>
        <charset val="238"/>
        <scheme val="minor"/>
      </rPr>
      <t>Pojašnjenje: preračunati u kune najniži iznos sukladno tečaju iz reda F.</t>
    </r>
  </si>
  <si>
    <r>
      <t xml:space="preserve">IZNOS DODIJELJENE/PRIMLJENE JAVNE POTPORE ZA ISTE TROŠKOVE
</t>
    </r>
    <r>
      <rPr>
        <i/>
        <sz val="11"/>
        <rFont val="Calibri"/>
        <family val="2"/>
        <charset val="238"/>
        <scheme val="minor"/>
      </rPr>
      <t>Pojašnjenje: ukoliko je korisnik ostvario/primio javnu potporu iz nacionalnih izvora za iste troškove, upisati iznos dodijeljene/primljene javne potpore u skladu s podacima navedenim u Zahtjevu za potporu.</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</si>
  <si>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fazi II ne može biti veći od iznosa dodijeljenog u fazi I.</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</si>
  <si>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T jednak je iznosu iz reda R.
Od iznosa u redu R oduzeti iznos iz reda S.</t>
    </r>
  </si>
  <si>
    <r>
      <t xml:space="preserve">IZNOS VLASTITIH SREDSTAVA
</t>
    </r>
    <r>
      <rPr>
        <i/>
        <sz val="11"/>
        <rFont val="Calibri"/>
        <family val="2"/>
        <charset val="238"/>
        <scheme val="minor"/>
      </rPr>
      <t>Pojašnjenje: od iznosa iz reda U oduzeti iznos iz reda T.</t>
    </r>
  </si>
  <si>
    <r>
      <t xml:space="preserve">UKUPAN IZNOS PROJEKTA 
</t>
    </r>
    <r>
      <rPr>
        <i/>
        <sz val="11"/>
        <rFont val="Calibri"/>
        <family val="2"/>
        <charset val="238"/>
        <scheme val="minor"/>
      </rPr>
      <t>Pojašnjenje: zbrojiti iznose iz reda A, B, C, D i E.</t>
    </r>
  </si>
  <si>
    <r>
      <t xml:space="preserve">IZNOS POTPORE IZ PROPRAČUNA REPUBLIKE HRAVATSKE
</t>
    </r>
    <r>
      <rPr>
        <i/>
        <sz val="11"/>
        <rFont val="Calibri"/>
        <family val="2"/>
        <charset val="238"/>
        <scheme val="minor"/>
      </rPr>
      <t>Pojašnjenje: Od iznosa iz reda T oduzeti iznos iz reda W.</t>
    </r>
  </si>
  <si>
    <r>
      <t xml:space="preserve">IZNOS POTPORE IZ PRORAČUNA EU
</t>
    </r>
    <r>
      <rPr>
        <i/>
        <sz val="11"/>
        <rFont val="Calibri"/>
        <family val="2"/>
        <charset val="238"/>
        <scheme val="minor"/>
      </rPr>
      <t>Pojašnjenje: Iznos iz reda T pomnožiti s 0,85.</t>
    </r>
  </si>
  <si>
    <t>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www.apprrr.hr.</t>
  </si>
  <si>
    <r>
      <t>Za prvi dio Zahtjeva za potporu korisnik je obvezan popuniti</t>
    </r>
    <r>
      <rPr>
        <b/>
        <sz val="11"/>
        <color theme="1"/>
        <rFont val="Calibri"/>
        <family val="2"/>
        <charset val="238"/>
        <scheme val="minor"/>
      </rPr>
      <t xml:space="preserve"> excel stupce </t>
    </r>
    <r>
      <rPr>
        <sz val="11"/>
        <color theme="1"/>
        <rFont val="Calibri"/>
        <family val="2"/>
        <charset val="238"/>
        <scheme val="minor"/>
      </rPr>
      <t>od A do G.</t>
    </r>
  </si>
  <si>
    <r>
      <t>Korisnik nastavlja popunjavati isti Plan nabave/Tablicu troškova i izračuna potpore koji je učitao u prvom dijelu zahtjeva za potporu. U svrhu podnošenja drugog dijela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</si>
  <si>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u Fazi II  prema grupama radova/rekapitulaciji iz ponudbenog troškovnika i nije potrebno detaljnije ih  prikazivati po stavkama.</t>
  </si>
  <si>
    <t>Prilikom upisa naziva ulaganja, opisa ulaganja (predmeta nabave) te procijenjenog iznosa ulaganja u kunama potrebno je koristiti informacije iz relevantnih izvora (projektna dokumentacija, troškovnici, specifikacije, akt kojim se odobrava građenje).</t>
  </si>
  <si>
    <r>
      <t xml:space="preserve">PRIMJENJIVA FINACIJSKA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</si>
  <si>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Troškovi opremanja zajedničkog vatrogasnog doma i spremišta (isključujući opremu za obavljanje poslova vatrogasne djelatnosti)</t>
  </si>
  <si>
    <t>Troškovi građenja zajedničkog vatrogasnog doma i spremišta</t>
  </si>
  <si>
    <t>Troškovi građenja građevine s kombinacijom vatrogasnog doma i spremišta i/ili društvenog doma/kulturnog centra i/ili turističko informativnog centra i/ili dječjeg vrtića/igraonice za predškolski odgoj</t>
  </si>
  <si>
    <t>Troškovi opremanja građevine s kombinacijom vatrogasnog doma i spremišta i/ili društvenog doma/kulturnog centra i/ili turističko informativnog centra i/ili dječjeg vrtića/igraonice za predškolski odgoj</t>
  </si>
  <si>
    <t>Troškovi građenja građevine s kombinacijom biciklističke staze i/ili tematskog puta i parka i/ili javne zelene površine i/ili pješačke staze i/ili pješačke zone i/ili javne prometne površine</t>
  </si>
  <si>
    <t>Troškovi opremanja građevine s kombinacijom biciklističke staze i/ili tematskog puta i parka i/ili javne zelene površine i/ili pješačke staze i/ili pješačke zone i/ili javne prometne površine</t>
  </si>
  <si>
    <t>radovi na uređenju trga sukladno troškovniku arhitektonskom</t>
  </si>
  <si>
    <t>radovi sukladno datoteci 8.1_Arhitektonski troškovnik_19.3.</t>
  </si>
  <si>
    <t>radovi na elektrotehničkim instalacijama</t>
  </si>
  <si>
    <t>radovi sukladno datoteci 8.2. Troškovnik elektroinstalacija</t>
  </si>
  <si>
    <t>radovi uređenja krajobraza</t>
  </si>
  <si>
    <t>radovi sukladno datoteci 8.5_Troškovnik krajobrazne arhitekture</t>
  </si>
  <si>
    <t>opremanje</t>
  </si>
  <si>
    <t>opremanje  sukladno datoteci 8.1_Arhitektonski troškovnik_19.3.</t>
  </si>
  <si>
    <t>provedba projekta</t>
  </si>
  <si>
    <t>provedba, korespodencija s provedbenim tijelom, izvješćivanje</t>
  </si>
  <si>
    <t>jednostavna nabava</t>
  </si>
  <si>
    <t>nadzor</t>
  </si>
  <si>
    <t>nadzor gradnje</t>
  </si>
  <si>
    <t>nadzor sukladno zakonu i ugovoru s nadzornim organom</t>
  </si>
  <si>
    <t>vidljivost</t>
  </si>
  <si>
    <t>privremena i trajna informacijska ploča</t>
  </si>
  <si>
    <t>glavni ptrojekt</t>
  </si>
  <si>
    <t>izrada glavnog projekta s pripadajućim mapama</t>
  </si>
  <si>
    <t>radovi uređenja kolničke konstrukcije</t>
  </si>
  <si>
    <t>uređenje kolničke konstrukcije sukladno datoteci 8.3_Troškovnik manipulativnih i prometnih površina</t>
  </si>
  <si>
    <t>javna nabava</t>
  </si>
  <si>
    <t>radovi na uređenju vodovoda i odvodnje</t>
  </si>
  <si>
    <t>radovi sukladno datoteci 8.4_Troškovnik vodovoda i odvodnje,zadnje</t>
  </si>
  <si>
    <t>započeti radovi prema ugovoru KAPITEL d.o.o.</t>
  </si>
  <si>
    <t xml:space="preserve">priprema terena </t>
  </si>
  <si>
    <t>priprema terena, sukladno ugovoru KAPITEL d.o.o.</t>
  </si>
  <si>
    <t>dio troškova nadzora radi započete investicije</t>
  </si>
  <si>
    <t>izrada glavnog projekta (sufinancirano od županije)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</si>
</sst>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n_-;\-* #,##0.00\ _k_n_-;_-* &quot;-&quot;??\ _k_n_-;_-@_-"/>
    <numFmt numFmtId="164" formatCode="_-* #,##0.00\ [$€-813]_-;\-* #,##0.00\ [$€-813]_-;_-* &quot;-&quot;??\ [$€-813]_-;_-@_-"/>
    <numFmt numFmtId="165" formatCode="#,##0.000000"/>
  </numFmts>
  <fonts count="31" x14ac:knownFonts="1">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s>
  <fills count="11">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FFFF0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3">
    <xf numFmtId="0" fontId="0" fillId="0" borderId="0"/>
    <xf numFmtId="9" fontId="4" fillId="0" borderId="0" applyFont="0" applyFill="0" applyBorder="0" applyAlignment="0" applyProtection="0"/>
    <xf numFmtId="43" fontId="4" fillId="0" borderId="0" applyFont="0" applyFill="0" applyBorder="0" applyAlignment="0" applyProtection="0"/>
  </cellStyleXfs>
  <cellXfs count="224">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 fontId="0" fillId="0" borderId="24" xfId="0" applyNumberFormat="1" applyBorder="1" applyAlignment="1" applyProtection="1">
      <alignment horizontal="center" vertical="center" wrapText="1"/>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wrapText="1"/>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0" fontId="0" fillId="0" borderId="24" xfId="0" applyBorder="1" applyAlignment="1" applyProtection="1">
      <alignment vertical="center" wrapText="1"/>
      <protection locked="0"/>
    </xf>
    <xf numFmtId="0" fontId="11" fillId="6" borderId="10" xfId="0" applyFont="1" applyFill="1" applyBorder="1" applyAlignment="1" applyProtection="1">
      <alignment horizontal="center" vertical="center"/>
      <protection locked="0"/>
    </xf>
    <xf numFmtId="49" fontId="8" fillId="6" borderId="13" xfId="0" applyNumberFormat="1" applyFont="1" applyFill="1" applyBorder="1" applyAlignment="1" applyProtection="1">
      <alignment horizontal="left" vertical="center" wrapText="1"/>
      <protection locked="0"/>
    </xf>
    <xf numFmtId="0" fontId="0" fillId="6" borderId="24" xfId="0" applyFill="1" applyBorder="1" applyAlignment="1" applyProtection="1">
      <alignment vertical="center"/>
      <protection locked="0"/>
    </xf>
    <xf numFmtId="4" fontId="3" fillId="6" borderId="24" xfId="0" applyNumberFormat="1" applyFont="1" applyFill="1" applyBorder="1" applyAlignment="1" applyProtection="1">
      <alignment horizontal="center" vertical="center"/>
      <protection locked="0"/>
    </xf>
    <xf numFmtId="4" fontId="3" fillId="6" borderId="28" xfId="0" applyNumberFormat="1" applyFont="1" applyFill="1" applyBorder="1" applyAlignment="1" applyProtection="1">
      <alignment horizontal="center" vertical="center"/>
      <protection locked="0"/>
    </xf>
    <xf numFmtId="4" fontId="3" fillId="6" borderId="6" xfId="0" applyNumberFormat="1" applyFont="1" applyFill="1" applyBorder="1" applyAlignment="1" applyProtection="1">
      <alignment vertical="center"/>
      <protection locked="0"/>
    </xf>
    <xf numFmtId="0" fontId="3" fillId="6" borderId="24" xfId="0" applyFont="1" applyFill="1" applyBorder="1" applyAlignment="1" applyProtection="1">
      <alignment vertical="center" wrapText="1"/>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24" xfId="0" applyFill="1" applyBorder="1" applyAlignment="1" applyProtection="1">
      <alignment horizontal="left" vertical="center" wrapText="1"/>
      <protection locked="0"/>
    </xf>
    <xf numFmtId="4" fontId="3" fillId="6" borderId="28" xfId="0" applyNumberFormat="1" applyFont="1" applyFill="1" applyBorder="1" applyAlignment="1" applyProtection="1">
      <alignment horizontal="left" vertical="center" wrapText="1"/>
      <protection locked="0"/>
    </xf>
    <xf numFmtId="43" fontId="0" fillId="6" borderId="0" xfId="2" applyFont="1" applyFill="1" applyAlignment="1" applyProtection="1">
      <alignmen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0" fillId="4" borderId="24" xfId="0" applyFill="1" applyBorder="1" applyAlignment="1" applyProtection="1">
      <alignment vertical="center" wrapText="1"/>
      <protection locked="0"/>
    </xf>
    <xf numFmtId="0" fontId="0" fillId="6" borderId="24" xfId="0" applyFill="1" applyBorder="1" applyAlignment="1" applyProtection="1">
      <alignment vertical="center" wrapText="1"/>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4" fontId="0" fillId="10" borderId="8" xfId="0" applyNumberFormat="1" applyFill="1" applyBorder="1" applyAlignment="1" applyProtection="1">
      <alignment horizontal="center" vertical="center"/>
      <protection locked="0" hidden="1"/>
    </xf>
    <xf numFmtId="4" fontId="0" fillId="10" borderId="42" xfId="0" applyNumberFormat="1" applyFill="1" applyBorder="1" applyAlignment="1" applyProtection="1">
      <alignment horizontal="center" vertical="center"/>
      <protection locked="0" hidden="1"/>
    </xf>
    <xf numFmtId="0" fontId="0" fillId="0" borderId="0" xfId="0" applyAlignment="1">
      <alignment horizontal="left" vertical="center" wrapText="1"/>
    </xf>
  </cellXfs>
  <cellStyles count="3">
    <cellStyle name="Normalno" xfId="0" builtinId="0"/>
    <cellStyle name="Postotak" xfId="1" builtinId="5"/>
    <cellStyle name="Zarez"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52"/>
  <sheetViews>
    <sheetView tabSelected="1" view="pageBreakPreview" zoomScale="80" zoomScaleNormal="40" zoomScaleSheetLayoutView="80" workbookViewId="0">
      <pane ySplit="2" topLeftCell="A48" activePane="bottomLeft" state="frozen"/>
      <selection pane="bottomLeft" activeCell="G50" sqref="G50"/>
    </sheetView>
  </sheetViews>
  <sheetFormatPr defaultRowHeight="28.5" x14ac:dyDescent="0.25"/>
  <cols>
    <col min="1" max="1" width="7.28515625" style="92" customWidth="1"/>
    <col min="2" max="2" width="76.28515625" style="174"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8" customWidth="1"/>
    <col min="14" max="14" width="16.42578125" style="119" customWidth="1"/>
    <col min="15" max="16384" width="9.140625" style="38"/>
  </cols>
  <sheetData>
    <row r="1" spans="1:13" ht="75.75" customHeight="1" thickBot="1" x14ac:dyDescent="0.3">
      <c r="A1" s="202" t="s">
        <v>29</v>
      </c>
      <c r="B1" s="216" t="s">
        <v>155</v>
      </c>
      <c r="C1" s="217"/>
      <c r="D1" s="217"/>
      <c r="E1" s="217"/>
      <c r="F1" s="217"/>
      <c r="G1" s="218"/>
      <c r="H1" s="212" t="s">
        <v>154</v>
      </c>
      <c r="I1" s="213"/>
      <c r="J1" s="213"/>
      <c r="K1" s="213"/>
      <c r="L1" s="213"/>
      <c r="M1" s="214"/>
    </row>
    <row r="2" spans="1:13" ht="90.75" thickBot="1" x14ac:dyDescent="0.3">
      <c r="A2" s="203"/>
      <c r="B2" s="158" t="s">
        <v>201</v>
      </c>
      <c r="C2" s="93" t="s">
        <v>28</v>
      </c>
      <c r="D2" s="93" t="s">
        <v>146</v>
      </c>
      <c r="E2" s="93" t="s">
        <v>21</v>
      </c>
      <c r="F2" s="94" t="s">
        <v>133</v>
      </c>
      <c r="G2" s="95" t="s">
        <v>134</v>
      </c>
      <c r="H2" s="96" t="s">
        <v>27</v>
      </c>
      <c r="I2" s="97" t="s">
        <v>17</v>
      </c>
      <c r="J2" s="97" t="s">
        <v>18</v>
      </c>
      <c r="K2" s="97" t="s">
        <v>19</v>
      </c>
      <c r="L2" s="98" t="s">
        <v>35</v>
      </c>
      <c r="M2" s="99" t="s">
        <v>36</v>
      </c>
    </row>
    <row r="3" spans="1:13" ht="33" customHeight="1" x14ac:dyDescent="0.25">
      <c r="A3" s="100" t="s">
        <v>0</v>
      </c>
      <c r="B3" s="159" t="s">
        <v>135</v>
      </c>
      <c r="C3" s="87"/>
      <c r="D3" s="87"/>
      <c r="E3" s="87"/>
      <c r="F3" s="88">
        <f>SUM(F4:F13)</f>
        <v>0</v>
      </c>
      <c r="G3" s="89">
        <f>SUM(G4:G13)</f>
        <v>6573988.5099999998</v>
      </c>
      <c r="H3" s="90"/>
      <c r="I3" s="91"/>
      <c r="J3" s="91"/>
      <c r="K3" s="91"/>
      <c r="L3" s="88">
        <f>SUM(L4:L13)</f>
        <v>0</v>
      </c>
      <c r="M3" s="89">
        <f>SUM(M4:M13)</f>
        <v>0</v>
      </c>
    </row>
    <row r="4" spans="1:13" x14ac:dyDescent="0.25">
      <c r="A4" s="101"/>
      <c r="B4" s="160" t="s">
        <v>24</v>
      </c>
      <c r="C4" s="51"/>
      <c r="D4" s="51"/>
      <c r="E4" s="105"/>
      <c r="F4" s="52"/>
      <c r="G4" s="72"/>
      <c r="H4" s="73"/>
      <c r="I4" s="51"/>
      <c r="J4" s="51"/>
      <c r="K4" s="51"/>
      <c r="L4" s="52"/>
      <c r="M4" s="72"/>
    </row>
    <row r="5" spans="1:13" ht="45" x14ac:dyDescent="0.25">
      <c r="A5" s="101"/>
      <c r="B5" s="180" t="s">
        <v>160</v>
      </c>
      <c r="C5" s="53" t="s">
        <v>232</v>
      </c>
      <c r="D5" s="53" t="s">
        <v>233</v>
      </c>
      <c r="E5" s="105" t="s">
        <v>142</v>
      </c>
      <c r="F5" s="52"/>
      <c r="G5" s="72">
        <v>2070006.25</v>
      </c>
      <c r="H5" s="73"/>
      <c r="I5" s="51"/>
      <c r="J5" s="51"/>
      <c r="K5" s="51"/>
      <c r="L5" s="52"/>
      <c r="M5" s="72"/>
    </row>
    <row r="6" spans="1:13" ht="45" x14ac:dyDescent="0.25">
      <c r="A6" s="101"/>
      <c r="B6" s="161" t="s">
        <v>160</v>
      </c>
      <c r="C6" s="53" t="s">
        <v>234</v>
      </c>
      <c r="D6" s="53" t="s">
        <v>235</v>
      </c>
      <c r="E6" s="105" t="s">
        <v>142</v>
      </c>
      <c r="F6" s="52"/>
      <c r="G6" s="72">
        <v>637140.25</v>
      </c>
      <c r="H6" s="73"/>
      <c r="I6" s="51"/>
      <c r="J6" s="51"/>
      <c r="K6" s="51"/>
      <c r="L6" s="52"/>
      <c r="M6" s="72"/>
    </row>
    <row r="7" spans="1:13" ht="30" x14ac:dyDescent="0.25">
      <c r="A7" s="101"/>
      <c r="B7" s="161" t="s">
        <v>160</v>
      </c>
      <c r="C7" s="53" t="s">
        <v>236</v>
      </c>
      <c r="D7" s="53" t="s">
        <v>237</v>
      </c>
      <c r="E7" s="105" t="s">
        <v>142</v>
      </c>
      <c r="F7" s="52"/>
      <c r="G7" s="72">
        <v>748564.5</v>
      </c>
      <c r="H7" s="73"/>
      <c r="I7" s="51"/>
      <c r="J7" s="51"/>
      <c r="K7" s="51"/>
      <c r="L7" s="52"/>
      <c r="M7" s="72"/>
    </row>
    <row r="8" spans="1:13" ht="72" customHeight="1" x14ac:dyDescent="0.25">
      <c r="A8" s="101"/>
      <c r="B8" s="161" t="s">
        <v>160</v>
      </c>
      <c r="C8" s="66" t="s">
        <v>250</v>
      </c>
      <c r="D8" s="54" t="s">
        <v>251</v>
      </c>
      <c r="E8" s="61" t="s">
        <v>252</v>
      </c>
      <c r="F8" s="198"/>
      <c r="G8" s="199">
        <v>1414371.88</v>
      </c>
      <c r="H8" s="73"/>
      <c r="I8" s="51"/>
      <c r="J8" s="51"/>
      <c r="K8" s="51"/>
      <c r="L8" s="52"/>
      <c r="M8" s="72"/>
    </row>
    <row r="9" spans="1:13" ht="45" x14ac:dyDescent="0.25">
      <c r="A9" s="101"/>
      <c r="B9" s="161" t="s">
        <v>173</v>
      </c>
      <c r="C9" s="66" t="s">
        <v>253</v>
      </c>
      <c r="D9" s="54" t="s">
        <v>254</v>
      </c>
      <c r="E9" s="61"/>
      <c r="F9" s="198"/>
      <c r="G9" s="199">
        <v>614684.38</v>
      </c>
      <c r="H9" s="73"/>
      <c r="I9" s="51"/>
      <c r="J9" s="51"/>
      <c r="K9" s="51"/>
      <c r="L9" s="52"/>
      <c r="M9" s="72"/>
    </row>
    <row r="10" spans="1:13" x14ac:dyDescent="0.25">
      <c r="A10" s="101"/>
      <c r="B10" s="157" t="s">
        <v>101</v>
      </c>
      <c r="C10" s="54"/>
      <c r="D10" s="55"/>
      <c r="E10" s="105"/>
      <c r="F10" s="181"/>
      <c r="G10" s="182"/>
      <c r="H10" s="74"/>
      <c r="I10" s="55"/>
      <c r="J10" s="55"/>
      <c r="K10" s="55"/>
      <c r="L10" s="181"/>
      <c r="M10" s="182"/>
    </row>
    <row r="11" spans="1:13" ht="30" x14ac:dyDescent="0.25">
      <c r="A11" s="101"/>
      <c r="B11" s="162" t="s">
        <v>195</v>
      </c>
      <c r="C11" s="54" t="s">
        <v>238</v>
      </c>
      <c r="D11" s="53" t="s">
        <v>239</v>
      </c>
      <c r="E11" s="105" t="s">
        <v>142</v>
      </c>
      <c r="F11" s="181"/>
      <c r="G11" s="182">
        <v>1089221.25</v>
      </c>
      <c r="H11" s="74"/>
      <c r="I11" s="55"/>
      <c r="J11" s="55"/>
      <c r="K11" s="55"/>
      <c r="L11" s="181"/>
      <c r="M11" s="182"/>
    </row>
    <row r="12" spans="1:13" x14ac:dyDescent="0.25">
      <c r="A12" s="101"/>
      <c r="B12" s="162"/>
      <c r="C12" s="54"/>
      <c r="D12" s="55"/>
      <c r="E12" s="105"/>
      <c r="F12" s="181"/>
      <c r="G12" s="182"/>
      <c r="H12" s="74"/>
      <c r="I12" s="55"/>
      <c r="J12" s="55"/>
      <c r="K12" s="55"/>
      <c r="L12" s="181"/>
      <c r="M12" s="182"/>
    </row>
    <row r="13" spans="1:13" ht="28.5" customHeight="1" x14ac:dyDescent="0.25">
      <c r="A13" s="101"/>
      <c r="B13" s="161"/>
      <c r="C13" s="53"/>
      <c r="D13" s="53"/>
      <c r="E13" s="105"/>
      <c r="F13" s="56"/>
      <c r="G13" s="83"/>
      <c r="H13" s="75"/>
      <c r="I13" s="53"/>
      <c r="J13" s="53"/>
      <c r="K13" s="53"/>
      <c r="L13" s="52"/>
      <c r="M13" s="72"/>
    </row>
    <row r="14" spans="1:13" ht="34.5" customHeight="1" x14ac:dyDescent="0.25">
      <c r="A14" s="102" t="s">
        <v>136</v>
      </c>
      <c r="B14" s="163" t="s">
        <v>153</v>
      </c>
      <c r="C14" s="57"/>
      <c r="D14" s="63"/>
      <c r="E14" s="49"/>
      <c r="F14" s="49">
        <f>SUM(F15:F16)</f>
        <v>0</v>
      </c>
      <c r="G14" s="71">
        <f>SUM(G15:G16)</f>
        <v>35000</v>
      </c>
      <c r="H14" s="76"/>
      <c r="I14" s="58"/>
      <c r="J14" s="58"/>
      <c r="K14" s="58"/>
      <c r="L14" s="49">
        <f>SUM(L15:L16)</f>
        <v>0</v>
      </c>
      <c r="M14" s="71">
        <f>SUM(M15:M16)</f>
        <v>0</v>
      </c>
    </row>
    <row r="15" spans="1:13" x14ac:dyDescent="0.25">
      <c r="A15" s="101"/>
      <c r="B15" s="164" t="s">
        <v>240</v>
      </c>
      <c r="C15" s="59" t="s">
        <v>240</v>
      </c>
      <c r="D15" s="60" t="s">
        <v>241</v>
      </c>
      <c r="E15" s="61" t="s">
        <v>242</v>
      </c>
      <c r="F15" s="181"/>
      <c r="G15" s="182">
        <v>35000</v>
      </c>
      <c r="H15" s="77"/>
      <c r="I15" s="62"/>
      <c r="J15" s="62"/>
      <c r="K15" s="62"/>
      <c r="L15" s="181"/>
      <c r="M15" s="182"/>
    </row>
    <row r="16" spans="1:13" x14ac:dyDescent="0.25">
      <c r="A16" s="101"/>
      <c r="B16" s="164"/>
      <c r="C16" s="59"/>
      <c r="D16" s="60"/>
      <c r="E16" s="61"/>
      <c r="F16" s="181"/>
      <c r="G16" s="182"/>
      <c r="H16" s="77"/>
      <c r="I16" s="62"/>
      <c r="J16" s="62"/>
      <c r="K16" s="62"/>
      <c r="L16" s="181"/>
      <c r="M16" s="182"/>
    </row>
    <row r="17" spans="1:14" ht="52.5" customHeight="1" x14ac:dyDescent="0.25">
      <c r="A17" s="102" t="s">
        <v>1</v>
      </c>
      <c r="B17" s="163" t="s">
        <v>196</v>
      </c>
      <c r="C17" s="57"/>
      <c r="D17" s="63"/>
      <c r="E17" s="49"/>
      <c r="F17" s="49">
        <f>SUM(F18:F20)</f>
        <v>0</v>
      </c>
      <c r="G17" s="71">
        <f>SUM(G18:G20)</f>
        <v>95625</v>
      </c>
      <c r="H17" s="78"/>
      <c r="I17" s="64"/>
      <c r="J17" s="64"/>
      <c r="K17" s="64"/>
      <c r="L17" s="49">
        <f>SUM(L18:L20)</f>
        <v>0</v>
      </c>
      <c r="M17" s="71">
        <f>SUM(M18:M20)</f>
        <v>0</v>
      </c>
    </row>
    <row r="18" spans="1:14" ht="30" x14ac:dyDescent="0.25">
      <c r="A18" s="101"/>
      <c r="B18" s="164" t="s">
        <v>243</v>
      </c>
      <c r="C18" s="59" t="s">
        <v>244</v>
      </c>
      <c r="D18" s="66" t="s">
        <v>245</v>
      </c>
      <c r="E18" s="61" t="s">
        <v>242</v>
      </c>
      <c r="F18" s="181"/>
      <c r="G18" s="182">
        <v>95625</v>
      </c>
      <c r="H18" s="77"/>
      <c r="I18" s="62"/>
      <c r="J18" s="62"/>
      <c r="K18" s="62"/>
      <c r="L18" s="181"/>
      <c r="M18" s="182"/>
    </row>
    <row r="19" spans="1:14" x14ac:dyDescent="0.25">
      <c r="A19" s="101"/>
      <c r="B19" s="164"/>
      <c r="C19" s="59"/>
      <c r="D19" s="60"/>
      <c r="E19" s="61"/>
      <c r="F19" s="181"/>
      <c r="G19" s="182"/>
      <c r="H19" s="77"/>
      <c r="I19" s="62"/>
      <c r="J19" s="62"/>
      <c r="K19" s="62"/>
      <c r="L19" s="181"/>
      <c r="M19" s="182"/>
    </row>
    <row r="20" spans="1:14" x14ac:dyDescent="0.25">
      <c r="A20" s="101"/>
      <c r="B20" s="164"/>
      <c r="C20" s="59"/>
      <c r="D20" s="60"/>
      <c r="E20" s="61"/>
      <c r="F20" s="181"/>
      <c r="G20" s="182"/>
      <c r="H20" s="77"/>
      <c r="I20" s="62"/>
      <c r="J20" s="62"/>
      <c r="K20" s="62"/>
      <c r="L20" s="181"/>
      <c r="M20" s="182"/>
    </row>
    <row r="21" spans="1:14" ht="34.5" customHeight="1" x14ac:dyDescent="0.25">
      <c r="A21" s="102" t="s">
        <v>2</v>
      </c>
      <c r="B21" s="163" t="s">
        <v>202</v>
      </c>
      <c r="C21" s="50"/>
      <c r="D21" s="50"/>
      <c r="E21" s="49"/>
      <c r="F21" s="49">
        <f>SUM(F26:F27)</f>
        <v>0</v>
      </c>
      <c r="G21" s="71">
        <f>SUM(G22:G27)</f>
        <v>286712.5</v>
      </c>
      <c r="H21" s="76"/>
      <c r="I21" s="65"/>
      <c r="J21" s="65"/>
      <c r="K21" s="65"/>
      <c r="L21" s="49">
        <f>SUM(L26:L27)</f>
        <v>0</v>
      </c>
      <c r="M21" s="71">
        <f>SUM(M26:M27)</f>
        <v>0</v>
      </c>
    </row>
    <row r="22" spans="1:14" ht="34.5" customHeight="1" x14ac:dyDescent="0.25">
      <c r="A22" s="102"/>
      <c r="B22" s="163" t="s">
        <v>246</v>
      </c>
      <c r="C22" s="50" t="s">
        <v>246</v>
      </c>
      <c r="D22" s="200" t="s">
        <v>247</v>
      </c>
      <c r="E22" s="49" t="s">
        <v>242</v>
      </c>
      <c r="F22" s="49"/>
      <c r="G22" s="71">
        <v>7500</v>
      </c>
      <c r="H22" s="76"/>
      <c r="I22" s="65"/>
      <c r="J22" s="65"/>
      <c r="K22" s="65"/>
      <c r="L22" s="49"/>
      <c r="M22" s="71"/>
    </row>
    <row r="23" spans="1:14" s="194" customFormat="1" ht="34.5" customHeight="1" x14ac:dyDescent="0.25">
      <c r="A23" s="186"/>
      <c r="B23" s="187" t="s">
        <v>243</v>
      </c>
      <c r="C23" s="195" t="s">
        <v>243</v>
      </c>
      <c r="D23" s="195" t="s">
        <v>258</v>
      </c>
      <c r="E23" s="189" t="s">
        <v>242</v>
      </c>
      <c r="F23" s="189"/>
      <c r="G23" s="197">
        <v>4375</v>
      </c>
      <c r="H23" s="191"/>
      <c r="I23" s="192"/>
      <c r="J23" s="192"/>
      <c r="K23" s="192"/>
      <c r="L23" s="189"/>
      <c r="M23" s="190"/>
      <c r="N23" s="193"/>
    </row>
    <row r="24" spans="1:14" s="194" customFormat="1" ht="34.5" customHeight="1" x14ac:dyDescent="0.25">
      <c r="A24" s="186"/>
      <c r="B24" s="187" t="s">
        <v>255</v>
      </c>
      <c r="C24" s="196" t="s">
        <v>256</v>
      </c>
      <c r="D24" s="201" t="s">
        <v>257</v>
      </c>
      <c r="E24" s="189" t="s">
        <v>242</v>
      </c>
      <c r="F24" s="189"/>
      <c r="G24" s="190">
        <v>38587.5</v>
      </c>
      <c r="H24" s="191"/>
      <c r="I24" s="192"/>
      <c r="J24" s="192"/>
      <c r="K24" s="192"/>
      <c r="L24" s="189"/>
      <c r="M24" s="190"/>
      <c r="N24" s="193"/>
    </row>
    <row r="25" spans="1:14" s="194" customFormat="1" ht="34.5" customHeight="1" x14ac:dyDescent="0.25">
      <c r="A25" s="186"/>
      <c r="B25" s="187" t="s">
        <v>259</v>
      </c>
      <c r="C25" s="188" t="s">
        <v>248</v>
      </c>
      <c r="D25" s="201" t="s">
        <v>249</v>
      </c>
      <c r="E25" s="189" t="s">
        <v>242</v>
      </c>
      <c r="F25" s="189"/>
      <c r="G25" s="190">
        <v>236250</v>
      </c>
      <c r="H25" s="191"/>
      <c r="I25" s="192"/>
      <c r="J25" s="192"/>
      <c r="K25" s="192"/>
      <c r="L25" s="189"/>
      <c r="M25" s="190"/>
      <c r="N25" s="193"/>
    </row>
    <row r="26" spans="1:14" x14ac:dyDescent="0.25">
      <c r="A26" s="101"/>
      <c r="B26" s="165"/>
      <c r="C26" s="66"/>
      <c r="D26" s="185"/>
      <c r="E26" s="61"/>
      <c r="F26" s="181"/>
      <c r="G26" s="182"/>
      <c r="H26" s="77"/>
      <c r="I26" s="62"/>
      <c r="J26" s="62"/>
      <c r="K26" s="62"/>
      <c r="L26" s="181"/>
      <c r="M26" s="182"/>
    </row>
    <row r="27" spans="1:14" x14ac:dyDescent="0.25">
      <c r="A27" s="101"/>
      <c r="B27" s="165"/>
      <c r="C27" s="66"/>
      <c r="D27" s="61"/>
      <c r="E27" s="61"/>
      <c r="F27" s="181"/>
      <c r="G27" s="182"/>
      <c r="H27" s="77"/>
      <c r="I27" s="62"/>
      <c r="J27" s="62"/>
      <c r="K27" s="62"/>
      <c r="L27" s="181"/>
      <c r="M27" s="182"/>
    </row>
    <row r="28" spans="1:14" ht="39" customHeight="1" x14ac:dyDescent="0.25">
      <c r="A28" s="102" t="s">
        <v>3</v>
      </c>
      <c r="B28" s="163" t="s">
        <v>203</v>
      </c>
      <c r="C28" s="50"/>
      <c r="D28" s="50"/>
      <c r="E28" s="50"/>
      <c r="F28" s="49">
        <f>SUM(F29:F30)</f>
        <v>0</v>
      </c>
      <c r="G28" s="71">
        <f>SUM(G29:G30)</f>
        <v>0</v>
      </c>
      <c r="H28" s="76"/>
      <c r="I28" s="65"/>
      <c r="J28" s="65"/>
      <c r="K28" s="65"/>
      <c r="L28" s="49">
        <f>SUM(L29:L30)</f>
        <v>0</v>
      </c>
      <c r="M28" s="71">
        <f>SUM(M29:M30)</f>
        <v>0</v>
      </c>
    </row>
    <row r="29" spans="1:14" x14ac:dyDescent="0.25">
      <c r="A29" s="103"/>
      <c r="B29" s="165"/>
      <c r="C29" s="66"/>
      <c r="D29" s="60"/>
      <c r="E29" s="61"/>
      <c r="F29" s="181"/>
      <c r="G29" s="182"/>
      <c r="H29" s="77"/>
      <c r="I29" s="62"/>
      <c r="J29" s="62"/>
      <c r="K29" s="62"/>
      <c r="L29" s="181"/>
      <c r="M29" s="182"/>
    </row>
    <row r="30" spans="1:14" ht="29.25" thickBot="1" x14ac:dyDescent="0.3">
      <c r="A30" s="104"/>
      <c r="B30" s="166"/>
      <c r="C30" s="84"/>
      <c r="D30" s="85"/>
      <c r="E30" s="86"/>
      <c r="F30" s="81"/>
      <c r="G30" s="82"/>
      <c r="H30" s="79"/>
      <c r="I30" s="80"/>
      <c r="J30" s="80"/>
      <c r="K30" s="80"/>
      <c r="L30" s="81"/>
      <c r="M30" s="82"/>
    </row>
    <row r="31" spans="1:14" ht="49.5" customHeight="1" thickBot="1" x14ac:dyDescent="0.3">
      <c r="A31" s="204" t="s">
        <v>145</v>
      </c>
      <c r="B31" s="205"/>
      <c r="C31" s="205"/>
      <c r="D31" s="205"/>
      <c r="E31" s="205"/>
      <c r="F31" s="205"/>
      <c r="G31" s="205"/>
      <c r="H31" s="205"/>
      <c r="I31" s="205"/>
      <c r="J31" s="205"/>
      <c r="K31" s="205"/>
      <c r="L31" s="205"/>
      <c r="M31" s="206"/>
    </row>
    <row r="32" spans="1:14" ht="18" customHeight="1" thickBot="1" x14ac:dyDescent="0.3">
      <c r="A32" s="183"/>
      <c r="B32" s="167"/>
      <c r="C32" s="67"/>
      <c r="D32" s="67"/>
      <c r="E32" s="67"/>
      <c r="F32" s="67"/>
      <c r="G32" s="67"/>
      <c r="H32" s="67"/>
      <c r="I32" s="67"/>
      <c r="J32" s="67"/>
      <c r="K32" s="67"/>
      <c r="L32" s="67"/>
      <c r="M32" s="184"/>
    </row>
    <row r="33" spans="1:14" s="48" customFormat="1" ht="36" customHeight="1" thickBot="1" x14ac:dyDescent="0.3">
      <c r="A33" s="69"/>
      <c r="B33" s="168"/>
      <c r="C33" s="70"/>
      <c r="D33" s="70"/>
      <c r="E33" s="133"/>
      <c r="F33" s="134" t="s">
        <v>30</v>
      </c>
      <c r="G33" s="135" t="s">
        <v>37</v>
      </c>
      <c r="H33" s="136"/>
      <c r="I33" s="68"/>
      <c r="J33" s="68"/>
      <c r="K33" s="137"/>
      <c r="L33" s="138" t="s">
        <v>30</v>
      </c>
      <c r="M33" s="139" t="s">
        <v>37</v>
      </c>
      <c r="N33" s="120"/>
    </row>
    <row r="34" spans="1:14" ht="138.75" customHeight="1" x14ac:dyDescent="0.25">
      <c r="A34" s="140" t="s">
        <v>4</v>
      </c>
      <c r="B34" s="169" t="s">
        <v>204</v>
      </c>
      <c r="C34" s="111"/>
      <c r="D34" s="111"/>
      <c r="E34" s="111"/>
      <c r="F34" s="112">
        <v>7.44</v>
      </c>
      <c r="G34" s="114">
        <v>7.44</v>
      </c>
      <c r="H34" s="131"/>
      <c r="I34" s="113"/>
      <c r="J34" s="113"/>
      <c r="K34" s="113"/>
      <c r="L34" s="112"/>
      <c r="M34" s="121"/>
    </row>
    <row r="35" spans="1:14" ht="52.5" customHeight="1" x14ac:dyDescent="0.25">
      <c r="A35" s="102" t="s">
        <v>5</v>
      </c>
      <c r="B35" s="170" t="s">
        <v>205</v>
      </c>
      <c r="C35" s="2"/>
      <c r="D35" s="2"/>
      <c r="E35" s="2"/>
      <c r="F35" s="106">
        <f>F3</f>
        <v>0</v>
      </c>
      <c r="G35" s="115">
        <f>G3</f>
        <v>6573988.5099999998</v>
      </c>
      <c r="H35" s="39"/>
      <c r="I35" s="40"/>
      <c r="J35" s="40"/>
      <c r="K35" s="40"/>
      <c r="L35" s="106">
        <f>L3</f>
        <v>0</v>
      </c>
      <c r="M35" s="122">
        <f>M3</f>
        <v>0</v>
      </c>
    </row>
    <row r="36" spans="1:14" ht="70.5" customHeight="1" x14ac:dyDescent="0.25">
      <c r="A36" s="102" t="s">
        <v>6</v>
      </c>
      <c r="B36" s="171" t="s">
        <v>206</v>
      </c>
      <c r="C36" s="3"/>
      <c r="D36" s="3"/>
      <c r="E36" s="3"/>
      <c r="F36" s="107"/>
      <c r="G36" s="129"/>
      <c r="H36" s="9"/>
      <c r="I36" s="41"/>
      <c r="J36" s="41"/>
      <c r="K36" s="41"/>
      <c r="L36" s="110">
        <f>IFERROR(L35/F35,0)</f>
        <v>0</v>
      </c>
      <c r="M36" s="123">
        <f>IFERROR(M35/G35,0)</f>
        <v>0</v>
      </c>
    </row>
    <row r="37" spans="1:14" ht="99" customHeight="1" x14ac:dyDescent="0.25">
      <c r="A37" s="102" t="s">
        <v>137</v>
      </c>
      <c r="B37" s="4" t="s">
        <v>207</v>
      </c>
      <c r="C37" s="215"/>
      <c r="D37" s="215"/>
      <c r="E37" s="215"/>
      <c r="F37" s="106">
        <f>IF((IF((10000*F34)&gt;F14, F14, (10000*F34)))&gt;(F35*0.02), (F35*0.02),(IF((10000*F34)&gt;F14, F14, (10000*F34))))</f>
        <v>0</v>
      </c>
      <c r="G37" s="106">
        <f>IF((IF((10000*G34)&gt;G14, G14, (10000*G34)))&gt;(G35*0.02), (G35*0.02),(IF((10000*G34)&gt;G14, G14, (10000*G34))))</f>
        <v>35000</v>
      </c>
      <c r="H37" s="42"/>
      <c r="I37" s="40"/>
      <c r="J37" s="40"/>
      <c r="K37" s="40"/>
      <c r="L37" s="106">
        <f>IF((IF((10000*L34)&gt;L14, L14, (10000*L34)))&gt;(L35*0.02), (L35*0.02),(IF((10000*L34)&gt;L14, L14, (10000*L34))))</f>
        <v>0</v>
      </c>
      <c r="M37" s="122">
        <f>IF((IF((10000*M34)&gt;M14, M14, (10000*M34)))&gt;(M35*0.02), (M35*0.02),(IF((10000*M34)&gt;M14, M14, (10000*M34))))</f>
        <v>0</v>
      </c>
    </row>
    <row r="38" spans="1:14" ht="142.5" customHeight="1" x14ac:dyDescent="0.25">
      <c r="A38" s="102" t="s">
        <v>7</v>
      </c>
      <c r="B38" s="4" t="s">
        <v>198</v>
      </c>
      <c r="C38" s="5"/>
      <c r="D38" s="5"/>
      <c r="E38" s="5"/>
      <c r="F38" s="106">
        <f>IF(((F35*0.1)-F37)&gt;F17, F17,((F35*0.1)-F37))</f>
        <v>0</v>
      </c>
      <c r="G38" s="106">
        <f>IF(((G35*0.1)-G37)&gt;G17, G17,((G35*0.1)-G37))</f>
        <v>95625</v>
      </c>
      <c r="H38" s="43"/>
      <c r="I38" s="40"/>
      <c r="J38" s="40"/>
      <c r="K38" s="40"/>
      <c r="L38" s="106">
        <f>IF(((L35*0.1)-L37)&gt;L17, L17,((L35*0.1)-L37))</f>
        <v>0</v>
      </c>
      <c r="M38" s="122">
        <f>IF(((M35*0.1)-M37)&gt;M17, M17,((M35*0.1)-M37))</f>
        <v>0</v>
      </c>
    </row>
    <row r="39" spans="1:14" ht="49.5" customHeight="1" x14ac:dyDescent="0.25">
      <c r="A39" s="102" t="s">
        <v>8</v>
      </c>
      <c r="B39" s="37" t="s">
        <v>208</v>
      </c>
      <c r="C39" s="5"/>
      <c r="D39" s="5"/>
      <c r="E39" s="5"/>
      <c r="F39" s="106">
        <f>IF((20000*F34)&gt;(F37+F38), (F37+F38),(20000*F34))</f>
        <v>0</v>
      </c>
      <c r="G39" s="106">
        <f>IF((20000*G34)&gt;(G37+G38), (G37+G38),(20000*G34))</f>
        <v>130625</v>
      </c>
      <c r="H39" s="43"/>
      <c r="I39" s="40"/>
      <c r="J39" s="40"/>
      <c r="K39" s="40"/>
      <c r="L39" s="106">
        <f>IF((20000*L34)&gt;(L37+L38), (L37+L38),(20000*L34))</f>
        <v>0</v>
      </c>
      <c r="M39" s="122">
        <f>IF((20000*M34)&gt;(M37+M38), (M37+M38),(20000*M34))</f>
        <v>0</v>
      </c>
    </row>
    <row r="40" spans="1:14" ht="33" customHeight="1" x14ac:dyDescent="0.25">
      <c r="A40" s="102" t="s">
        <v>9</v>
      </c>
      <c r="B40" s="37" t="s">
        <v>209</v>
      </c>
      <c r="C40" s="5"/>
      <c r="D40" s="5"/>
      <c r="E40" s="5"/>
      <c r="F40" s="108">
        <f>F35+F39</f>
        <v>0</v>
      </c>
      <c r="G40" s="116">
        <f>G35+G39</f>
        <v>6704613.5099999998</v>
      </c>
      <c r="H40" s="43"/>
      <c r="I40" s="40"/>
      <c r="J40" s="40"/>
      <c r="K40" s="40"/>
      <c r="L40" s="108">
        <f>L35+L39</f>
        <v>0</v>
      </c>
      <c r="M40" s="124">
        <f>M35+M39</f>
        <v>0</v>
      </c>
    </row>
    <row r="41" spans="1:14" ht="118.5" customHeight="1" x14ac:dyDescent="0.25">
      <c r="A41" s="102" t="s">
        <v>10</v>
      </c>
      <c r="B41" s="37" t="s">
        <v>210</v>
      </c>
      <c r="C41" s="5"/>
      <c r="D41" s="5"/>
      <c r="E41" s="5"/>
      <c r="F41" s="221">
        <v>-6614408.25</v>
      </c>
      <c r="G41" s="222"/>
      <c r="H41" s="43"/>
      <c r="I41" s="40"/>
      <c r="J41" s="40"/>
      <c r="K41" s="40"/>
      <c r="L41" s="207"/>
      <c r="M41" s="208"/>
    </row>
    <row r="42" spans="1:14" ht="63.75" customHeight="1" x14ac:dyDescent="0.25">
      <c r="A42" s="102" t="s">
        <v>11</v>
      </c>
      <c r="B42" s="37" t="s">
        <v>213</v>
      </c>
      <c r="C42" s="5"/>
      <c r="D42" s="5"/>
      <c r="E42" s="5"/>
      <c r="F42" s="219">
        <v>0</v>
      </c>
      <c r="G42" s="220"/>
      <c r="H42" s="43"/>
      <c r="I42" s="40"/>
      <c r="J42" s="40"/>
      <c r="K42" s="40"/>
      <c r="L42" s="207"/>
      <c r="M42" s="208"/>
    </row>
    <row r="43" spans="1:14" ht="158.25" customHeight="1" x14ac:dyDescent="0.25">
      <c r="A43" s="102" t="s">
        <v>12</v>
      </c>
      <c r="B43" s="157" t="s">
        <v>199</v>
      </c>
      <c r="C43" s="6"/>
      <c r="D43" s="6"/>
      <c r="E43" s="6"/>
      <c r="F43" s="209">
        <v>0.9</v>
      </c>
      <c r="G43" s="211"/>
      <c r="H43" s="44"/>
      <c r="I43" s="40"/>
      <c r="J43" s="40"/>
      <c r="K43" s="40"/>
      <c r="L43" s="209"/>
      <c r="M43" s="210"/>
    </row>
    <row r="44" spans="1:14" ht="82.5" customHeight="1" x14ac:dyDescent="0.25">
      <c r="A44" s="102" t="s">
        <v>13</v>
      </c>
      <c r="B44" s="37" t="s">
        <v>211</v>
      </c>
      <c r="C44" s="175"/>
      <c r="D44" s="45"/>
      <c r="E44" s="176"/>
      <c r="F44" s="109"/>
      <c r="G44" s="117">
        <f>1000000*G34</f>
        <v>7440000</v>
      </c>
      <c r="H44" s="43"/>
      <c r="I44" s="40"/>
      <c r="J44" s="40"/>
      <c r="K44" s="40"/>
      <c r="L44" s="109"/>
      <c r="M44" s="125"/>
    </row>
    <row r="45" spans="1:14" ht="81" customHeight="1" x14ac:dyDescent="0.25">
      <c r="A45" s="102" t="s">
        <v>23</v>
      </c>
      <c r="B45" s="4" t="s">
        <v>212</v>
      </c>
      <c r="C45" s="177"/>
      <c r="D45" s="178"/>
      <c r="E45" s="179"/>
      <c r="F45" s="106"/>
      <c r="G45" s="115">
        <f>15000*G34</f>
        <v>111600</v>
      </c>
      <c r="H45" s="43"/>
      <c r="I45" s="40"/>
      <c r="J45" s="40"/>
      <c r="K45" s="40"/>
      <c r="L45" s="106"/>
      <c r="M45" s="122"/>
    </row>
    <row r="46" spans="1:14" ht="128.25" customHeight="1" x14ac:dyDescent="0.25">
      <c r="A46" s="102" t="s">
        <v>14</v>
      </c>
      <c r="B46" s="37" t="s">
        <v>214</v>
      </c>
      <c r="C46" s="5"/>
      <c r="D46" s="5"/>
      <c r="E46" s="5"/>
      <c r="F46" s="106">
        <f>ROUND((IF((IF(F45&gt;((F40*F43)-F42-F41),0,((F40*F43)-F42-F41)))&gt;F44, F44, (IF(F45&gt;((F40*F43)-F42-F41),0,((F40*F43)-F42-F41))))), 2)</f>
        <v>0</v>
      </c>
      <c r="G46" s="115">
        <f>ROUND((IF((IF(G45&gt;((G40*F43)-F42-F41),0,((G40*F43)-F42-F41)))&gt;G44, G44, (IF(G45&gt;((G40*F43)-F42-F41),0,((G40*F43)-F42-F41))))), 2)</f>
        <v>7440000</v>
      </c>
      <c r="H46" s="43"/>
      <c r="I46" s="40"/>
      <c r="J46" s="40"/>
      <c r="K46" s="40"/>
      <c r="L46" s="106">
        <f>IF((ROUND((IF((IF(L45&gt;((L40*L43)-L42-L41),0,((L40*L43)-L42-L41)))&gt;L44, L44, (IF(L45&gt;((L40*L43)-L42-L41),0,((L40*L43)-L42-L41))))), 2))&gt;F46, F46, (ROUND((IF((IF(L45&gt;((L40*L43)-L42-L41),0,((L40*L43)-L42-L41)))&gt;L44, L44, (IF(L45&gt;((L40*L43)-L42-L41),0,((L40*L43)-L42-L41))))), 2)))</f>
        <v>0</v>
      </c>
      <c r="M46" s="122">
        <f>IF((ROUND((IF((IF(M45&gt;((M40*L43)-L42-L41),0,((M40*L43)-L42-L41)))&gt;M44, M44, (IF(M45&gt;((M40*L43)-L42-L41),0,((M40*L43)-L42-L41))))), 2))&gt;G46, G46, (ROUND((IF((IF(M45&gt;((M40*L43)-L42-L41),0,((M40*L43)-L42-L41)))&gt;M44, M44, (IF(M45&gt;((M40*L43)-L42-L41),0,((M40*L43)-L42-L41))))), 2)))</f>
        <v>0</v>
      </c>
    </row>
    <row r="47" spans="1:14" ht="79.5" customHeight="1" x14ac:dyDescent="0.25">
      <c r="A47" s="102" t="s">
        <v>15</v>
      </c>
      <c r="B47" s="172" t="s">
        <v>225</v>
      </c>
      <c r="C47" s="7"/>
      <c r="D47" s="7"/>
      <c r="E47" s="7"/>
      <c r="F47" s="155">
        <v>0</v>
      </c>
      <c r="G47" s="156">
        <v>0</v>
      </c>
      <c r="H47" s="10"/>
      <c r="I47" s="41"/>
      <c r="J47" s="41"/>
      <c r="K47" s="41"/>
      <c r="L47" s="109">
        <f>IFERROR(ROUND((IF(L36&lt;80%, F46*0.05)), 2),0)</f>
        <v>0</v>
      </c>
      <c r="M47" s="125">
        <f>IFERROR(ROUND((IF(M36&lt;80%, G46*0.05)), 2),0)</f>
        <v>372000</v>
      </c>
    </row>
    <row r="48" spans="1:14" ht="81" customHeight="1" x14ac:dyDescent="0.25">
      <c r="A48" s="102" t="s">
        <v>16</v>
      </c>
      <c r="B48" s="172" t="s">
        <v>215</v>
      </c>
      <c r="C48" s="7"/>
      <c r="D48" s="7"/>
      <c r="E48" s="7"/>
      <c r="F48" s="109">
        <f>F46-F47</f>
        <v>0</v>
      </c>
      <c r="G48" s="125">
        <f>G46-G47</f>
        <v>7440000</v>
      </c>
      <c r="H48" s="10"/>
      <c r="I48" s="41"/>
      <c r="J48" s="41"/>
      <c r="K48" s="41"/>
      <c r="L48" s="109">
        <f>L46-L47</f>
        <v>0</v>
      </c>
      <c r="M48" s="125">
        <f>M46-M47</f>
        <v>-372000</v>
      </c>
    </row>
    <row r="49" spans="1:13" ht="35.25" customHeight="1" x14ac:dyDescent="0.25">
      <c r="A49" s="102" t="s">
        <v>20</v>
      </c>
      <c r="B49" s="37" t="s">
        <v>217</v>
      </c>
      <c r="C49" s="5"/>
      <c r="D49" s="5"/>
      <c r="E49" s="5"/>
      <c r="F49" s="106">
        <f>ROUND((F3+F14+F17+F21+F28), 2)</f>
        <v>0</v>
      </c>
      <c r="G49" s="115">
        <f>ROUND((G3+G14+G17+G21+G28), 2)</f>
        <v>6991326.0099999998</v>
      </c>
      <c r="H49" s="42"/>
      <c r="I49" s="40"/>
      <c r="J49" s="40"/>
      <c r="K49" s="40"/>
      <c r="L49" s="106">
        <f>ROUND((L3+L14+L17+L21+L28), 2)</f>
        <v>0</v>
      </c>
      <c r="M49" s="122">
        <f>ROUND((M3+M14+M17+M21+M28), 2)</f>
        <v>0</v>
      </c>
    </row>
    <row r="50" spans="1:13" ht="33.75" customHeight="1" x14ac:dyDescent="0.25">
      <c r="A50" s="102" t="s">
        <v>197</v>
      </c>
      <c r="B50" s="37" t="s">
        <v>216</v>
      </c>
      <c r="C50" s="5"/>
      <c r="D50" s="5"/>
      <c r="E50" s="5"/>
      <c r="F50" s="106">
        <f>F49-F48</f>
        <v>0</v>
      </c>
      <c r="G50" s="115">
        <f>G49-G48</f>
        <v>-448673.99000000022</v>
      </c>
      <c r="H50" s="42"/>
      <c r="I50" s="40"/>
      <c r="J50" s="40"/>
      <c r="K50" s="40"/>
      <c r="L50" s="106">
        <f>L49-L48</f>
        <v>0</v>
      </c>
      <c r="M50" s="122">
        <f>M49-M48</f>
        <v>372000</v>
      </c>
    </row>
    <row r="51" spans="1:13" ht="33" customHeight="1" x14ac:dyDescent="0.25">
      <c r="A51" s="102" t="s">
        <v>22</v>
      </c>
      <c r="B51" s="37" t="s">
        <v>219</v>
      </c>
      <c r="C51" s="5"/>
      <c r="D51" s="5"/>
      <c r="E51" s="5"/>
      <c r="F51" s="106">
        <f>ROUND((F48*0.85), 2)</f>
        <v>0</v>
      </c>
      <c r="G51" s="115">
        <f>ROUND((G48*0.85), 2)</f>
        <v>6324000</v>
      </c>
      <c r="H51" s="43"/>
      <c r="I51" s="40"/>
      <c r="J51" s="40"/>
      <c r="K51" s="40"/>
      <c r="L51" s="106">
        <f>ROUND((L48*0.85), 2)</f>
        <v>0</v>
      </c>
      <c r="M51" s="122">
        <f>ROUND((M48*0.85), 2)</f>
        <v>-316200</v>
      </c>
    </row>
    <row r="52" spans="1:13" ht="34.5" customHeight="1" thickBot="1" x14ac:dyDescent="0.3">
      <c r="A52" s="141" t="s">
        <v>200</v>
      </c>
      <c r="B52" s="173" t="s">
        <v>218</v>
      </c>
      <c r="C52" s="8"/>
      <c r="D52" s="8"/>
      <c r="E52" s="8"/>
      <c r="F52" s="126">
        <f>F48-F51</f>
        <v>0</v>
      </c>
      <c r="G52" s="130">
        <f>G48-G51</f>
        <v>1116000</v>
      </c>
      <c r="H52" s="132"/>
      <c r="I52" s="127"/>
      <c r="J52" s="127"/>
      <c r="K52" s="127"/>
      <c r="L52" s="126">
        <f>L48-L51</f>
        <v>0</v>
      </c>
      <c r="M52" s="128">
        <f>M48-M51</f>
        <v>-55800</v>
      </c>
    </row>
  </sheetData>
  <sheetProtection insertColumns="0" insertRows="0"/>
  <mergeCells count="11">
    <mergeCell ref="A1:A2"/>
    <mergeCell ref="A31:M31"/>
    <mergeCell ref="L42:M42"/>
    <mergeCell ref="L43:M43"/>
    <mergeCell ref="F43:G43"/>
    <mergeCell ref="H1:M1"/>
    <mergeCell ref="C37:E37"/>
    <mergeCell ref="B1:G1"/>
    <mergeCell ref="L41:M41"/>
    <mergeCell ref="F42:G42"/>
    <mergeCell ref="F41:G41"/>
  </mergeCells>
  <dataValidations xWindow="881" yWindow="190" count="1">
    <dataValidation type="list" allowBlank="1" showDropDown="1" showInputMessage="1" showErrorMessage="1" sqref="C44">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31" max="12" man="1"/>
    <brk id="46" max="12" man="1"/>
  </rowBreaks>
  <ignoredErrors>
    <ignoredError sqref="F3:G3 L3:M3 F14:G14 F17:G17 L14:M14 L17:M17 F21 L21:M21 F28:G28 L28:M28"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14:formula1>
            <xm:f>Sheet3!$B$2:$B$4</xm:f>
          </x14:formula1>
          <xm:sqref>E4:E7 E10:E13</xm:sqref>
        </x14:dataValidation>
        <x14:dataValidation type="list" allowBlank="1" showInputMessage="1" showErrorMessage="1">
          <x14:formula1>
            <xm:f>Sheet3!$C$1:$C$23</xm:f>
          </x14:formula1>
          <xm:sqref>B5:B9</xm:sqref>
        </x14:dataValidation>
        <x14:dataValidation type="list" allowBlank="1" showInputMessage="1" showErrorMessage="1">
          <x14:formula1>
            <xm:f>Sheet3!$D$1:$D$23</xm:f>
          </x14:formula1>
          <xm:sqref>B11:B13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86"/>
  <sheetViews>
    <sheetView topLeftCell="A70" workbookViewId="0">
      <selection activeCell="D72" sqref="D72"/>
    </sheetView>
  </sheetViews>
  <sheetFormatPr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11" t="s">
        <v>39</v>
      </c>
      <c r="B1" s="12"/>
      <c r="C1" s="12"/>
      <c r="D1" s="12"/>
      <c r="E1" s="13"/>
    </row>
    <row r="2" spans="1:5" ht="28.5" customHeight="1" thickBot="1" x14ac:dyDescent="0.3">
      <c r="A2" s="11" t="s">
        <v>40</v>
      </c>
      <c r="B2" s="12"/>
      <c r="C2" s="12"/>
      <c r="D2" s="12"/>
      <c r="E2" s="13"/>
    </row>
    <row r="3" spans="1:5" ht="15.75" thickBot="1" x14ac:dyDescent="0.3">
      <c r="A3" s="14" t="s">
        <v>24</v>
      </c>
      <c r="B3" s="15"/>
      <c r="C3" s="15"/>
      <c r="D3" s="15"/>
      <c r="E3" s="16"/>
    </row>
    <row r="4" spans="1:5" ht="170.25" customHeight="1" thickBot="1" x14ac:dyDescent="0.3">
      <c r="A4" s="17"/>
      <c r="B4" s="18"/>
      <c r="C4" s="19" t="s">
        <v>130</v>
      </c>
      <c r="D4" s="20" t="s">
        <v>26</v>
      </c>
      <c r="E4" s="21" t="s">
        <v>41</v>
      </c>
    </row>
    <row r="5" spans="1:5" ht="89.25" customHeight="1" thickBot="1" x14ac:dyDescent="0.3">
      <c r="A5" s="17"/>
      <c r="B5" s="18"/>
      <c r="C5" s="22" t="s">
        <v>126</v>
      </c>
      <c r="D5" s="20" t="s">
        <v>26</v>
      </c>
      <c r="E5" s="21" t="s">
        <v>42</v>
      </c>
    </row>
    <row r="6" spans="1:5" ht="68.25" thickBot="1" x14ac:dyDescent="0.3">
      <c r="A6" s="17"/>
      <c r="B6" s="18"/>
      <c r="C6" s="22" t="s">
        <v>127</v>
      </c>
      <c r="D6" s="20" t="s">
        <v>26</v>
      </c>
      <c r="E6" s="21" t="s">
        <v>42</v>
      </c>
    </row>
    <row r="7" spans="1:5" ht="113.25" thickBot="1" x14ac:dyDescent="0.3">
      <c r="A7" s="17"/>
      <c r="B7" s="18"/>
      <c r="C7" s="22" t="s">
        <v>43</v>
      </c>
      <c r="D7" s="20" t="s">
        <v>26</v>
      </c>
      <c r="E7" s="21" t="s">
        <v>41</v>
      </c>
    </row>
    <row r="8" spans="1:5" ht="57" thickBot="1" x14ac:dyDescent="0.3">
      <c r="A8" s="17"/>
      <c r="B8" s="18"/>
      <c r="C8" s="19" t="s">
        <v>128</v>
      </c>
      <c r="D8" s="20" t="s">
        <v>26</v>
      </c>
      <c r="E8" s="21" t="s">
        <v>42</v>
      </c>
    </row>
    <row r="9" spans="1:5" ht="68.25" thickBot="1" x14ac:dyDescent="0.3">
      <c r="A9" s="17"/>
      <c r="B9" s="18"/>
      <c r="C9" s="19" t="s">
        <v>44</v>
      </c>
      <c r="D9" s="23" t="s">
        <v>26</v>
      </c>
      <c r="E9" s="23" t="s">
        <v>41</v>
      </c>
    </row>
    <row r="10" spans="1:5" ht="68.25" thickBot="1" x14ac:dyDescent="0.3">
      <c r="A10" s="17"/>
      <c r="B10" s="18"/>
      <c r="C10" s="19" t="s">
        <v>45</v>
      </c>
      <c r="D10" s="20" t="s">
        <v>26</v>
      </c>
      <c r="E10" s="20" t="s">
        <v>46</v>
      </c>
    </row>
    <row r="11" spans="1:5" ht="23.25" thickBot="1" x14ac:dyDescent="0.3">
      <c r="A11" s="17"/>
      <c r="B11" s="18"/>
      <c r="C11" s="19" t="s">
        <v>129</v>
      </c>
      <c r="D11" s="23" t="s">
        <v>26</v>
      </c>
      <c r="E11" s="20" t="s">
        <v>47</v>
      </c>
    </row>
    <row r="12" spans="1:5" ht="168" customHeight="1" thickBot="1" x14ac:dyDescent="0.3">
      <c r="A12" s="17"/>
      <c r="B12" s="18"/>
      <c r="C12" s="22" t="s">
        <v>48</v>
      </c>
      <c r="D12" s="20" t="s">
        <v>26</v>
      </c>
      <c r="E12" s="21"/>
    </row>
    <row r="13" spans="1:5" ht="104.25" customHeight="1" thickBot="1" x14ac:dyDescent="0.3">
      <c r="A13" s="17"/>
      <c r="B13" s="18"/>
      <c r="C13" s="19" t="s">
        <v>49</v>
      </c>
      <c r="D13" s="20" t="s">
        <v>26</v>
      </c>
      <c r="E13" s="21"/>
    </row>
    <row r="14" spans="1:5" ht="124.5" thickBot="1" x14ac:dyDescent="0.3">
      <c r="A14" s="24"/>
      <c r="B14" s="25"/>
      <c r="C14" s="26" t="s">
        <v>50</v>
      </c>
      <c r="D14" s="27" t="s">
        <v>26</v>
      </c>
      <c r="E14" s="28" t="s">
        <v>47</v>
      </c>
    </row>
    <row r="15" spans="1:5" ht="90.75" thickBot="1" x14ac:dyDescent="0.3">
      <c r="A15" s="24"/>
      <c r="B15" s="25"/>
      <c r="C15" s="26" t="s">
        <v>51</v>
      </c>
      <c r="D15" s="27" t="s">
        <v>26</v>
      </c>
      <c r="E15" s="28"/>
    </row>
    <row r="16" spans="1:5" ht="15.75" thickBot="1" x14ac:dyDescent="0.3">
      <c r="A16" s="14" t="s">
        <v>25</v>
      </c>
      <c r="B16" s="15"/>
      <c r="C16" s="15"/>
      <c r="D16" s="15"/>
      <c r="E16" s="16"/>
    </row>
    <row r="17" spans="1:5" ht="57" thickBot="1" x14ac:dyDescent="0.3">
      <c r="A17" s="24"/>
      <c r="B17" s="25"/>
      <c r="C17" s="29" t="s">
        <v>52</v>
      </c>
      <c r="D17" s="27" t="s">
        <v>26</v>
      </c>
      <c r="E17" s="30" t="s">
        <v>34</v>
      </c>
    </row>
    <row r="18" spans="1:5" ht="45.75" thickBot="1" x14ac:dyDescent="0.3">
      <c r="A18" s="24"/>
      <c r="B18" s="25"/>
      <c r="C18" s="29" t="s">
        <v>53</v>
      </c>
      <c r="D18" s="27" t="s">
        <v>26</v>
      </c>
      <c r="E18" s="30" t="s">
        <v>47</v>
      </c>
    </row>
    <row r="19" spans="1:5" ht="79.5" thickBot="1" x14ac:dyDescent="0.3">
      <c r="A19" s="24"/>
      <c r="B19" s="25"/>
      <c r="C19" s="29" t="s">
        <v>54</v>
      </c>
      <c r="D19" s="27" t="s">
        <v>26</v>
      </c>
      <c r="E19" s="30"/>
    </row>
    <row r="20" spans="1:5" ht="79.5" thickBot="1" x14ac:dyDescent="0.3">
      <c r="A20" s="24"/>
      <c r="B20" s="25"/>
      <c r="C20" s="29" t="s">
        <v>55</v>
      </c>
      <c r="D20" s="27" t="s">
        <v>26</v>
      </c>
      <c r="E20" s="30" t="s">
        <v>56</v>
      </c>
    </row>
    <row r="21" spans="1:5" ht="23.25" thickBot="1" x14ac:dyDescent="0.3">
      <c r="A21" s="24"/>
      <c r="B21" s="25"/>
      <c r="C21" s="29" t="s">
        <v>57</v>
      </c>
      <c r="D21" s="27" t="s">
        <v>26</v>
      </c>
      <c r="E21" s="30"/>
    </row>
    <row r="22" spans="1:5" ht="15.75" thickBot="1" x14ac:dyDescent="0.3">
      <c r="A22" s="24"/>
      <c r="B22" s="25"/>
      <c r="C22" s="29" t="s">
        <v>58</v>
      </c>
      <c r="D22" s="27" t="s">
        <v>26</v>
      </c>
      <c r="E22" s="30" t="s">
        <v>34</v>
      </c>
    </row>
    <row r="23" spans="1:5" ht="15.75" thickBot="1" x14ac:dyDescent="0.3">
      <c r="A23" s="24"/>
      <c r="B23" s="25"/>
      <c r="C23" s="29" t="s">
        <v>59</v>
      </c>
      <c r="D23" s="27" t="s">
        <v>26</v>
      </c>
      <c r="E23" s="30"/>
    </row>
    <row r="24" spans="1:5" ht="23.25" thickBot="1" x14ac:dyDescent="0.3">
      <c r="A24" s="24"/>
      <c r="B24" s="25"/>
      <c r="C24" s="29" t="s">
        <v>60</v>
      </c>
      <c r="D24" s="27" t="s">
        <v>26</v>
      </c>
      <c r="E24" s="30"/>
    </row>
    <row r="25" spans="1:5" ht="23.25" thickBot="1" x14ac:dyDescent="0.3">
      <c r="A25" s="24"/>
      <c r="B25" s="25"/>
      <c r="C25" s="29" t="s">
        <v>61</v>
      </c>
      <c r="D25" s="27" t="s">
        <v>26</v>
      </c>
      <c r="E25" s="30"/>
    </row>
    <row r="26" spans="1:5" ht="45.75" thickBot="1" x14ac:dyDescent="0.3">
      <c r="A26" s="24"/>
      <c r="B26" s="25"/>
      <c r="C26" s="29" t="s">
        <v>62</v>
      </c>
      <c r="D26" s="27" t="s">
        <v>26</v>
      </c>
      <c r="E26" s="30"/>
    </row>
    <row r="27" spans="1:5" ht="23.25" thickBot="1" x14ac:dyDescent="0.3">
      <c r="A27" s="24"/>
      <c r="B27" s="25"/>
      <c r="C27" s="29" t="s">
        <v>63</v>
      </c>
      <c r="D27" s="27" t="s">
        <v>26</v>
      </c>
      <c r="E27" s="30"/>
    </row>
    <row r="28" spans="1:5" ht="23.25" thickBot="1" x14ac:dyDescent="0.3">
      <c r="A28" s="24"/>
      <c r="B28" s="25"/>
      <c r="C28" s="29" t="s">
        <v>64</v>
      </c>
      <c r="D28" s="27" t="s">
        <v>26</v>
      </c>
      <c r="E28" s="30"/>
    </row>
    <row r="29" spans="1:5" ht="23.25" thickBot="1" x14ac:dyDescent="0.3">
      <c r="A29" s="24"/>
      <c r="B29" s="25"/>
      <c r="C29" s="29" t="s">
        <v>65</v>
      </c>
      <c r="D29" s="27" t="s">
        <v>26</v>
      </c>
      <c r="E29" s="30"/>
    </row>
    <row r="30" spans="1:5" ht="23.25" thickBot="1" x14ac:dyDescent="0.3">
      <c r="A30" s="24"/>
      <c r="B30" s="25"/>
      <c r="C30" s="29" t="s">
        <v>66</v>
      </c>
      <c r="D30" s="27" t="s">
        <v>26</v>
      </c>
      <c r="E30" s="30"/>
    </row>
    <row r="31" spans="1:5" ht="34.5" thickBot="1" x14ac:dyDescent="0.3">
      <c r="A31" s="24"/>
      <c r="B31" s="25"/>
      <c r="C31" s="29" t="s">
        <v>67</v>
      </c>
      <c r="D31" s="27" t="s">
        <v>26</v>
      </c>
      <c r="E31" s="30"/>
    </row>
    <row r="32" spans="1:5" ht="23.25" thickBot="1" x14ac:dyDescent="0.3">
      <c r="A32" s="24"/>
      <c r="B32" s="25"/>
      <c r="C32" s="29" t="s">
        <v>68</v>
      </c>
      <c r="D32" s="27" t="s">
        <v>26</v>
      </c>
      <c r="E32" s="30"/>
    </row>
    <row r="33" spans="1:5" ht="15.75" thickBot="1" x14ac:dyDescent="0.3">
      <c r="A33" s="24"/>
      <c r="B33" s="25"/>
      <c r="C33" s="29" t="s">
        <v>69</v>
      </c>
      <c r="D33" s="27" t="s">
        <v>26</v>
      </c>
      <c r="E33" s="30"/>
    </row>
    <row r="34" spans="1:5" ht="23.25" thickBot="1" x14ac:dyDescent="0.3">
      <c r="A34" s="24"/>
      <c r="B34" s="25"/>
      <c r="C34" s="29" t="s">
        <v>70</v>
      </c>
      <c r="D34" s="27" t="s">
        <v>26</v>
      </c>
      <c r="E34" s="30"/>
    </row>
    <row r="35" spans="1:5" ht="23.25" thickBot="1" x14ac:dyDescent="0.3">
      <c r="A35" s="24"/>
      <c r="B35" s="25"/>
      <c r="C35" s="29" t="s">
        <v>71</v>
      </c>
      <c r="D35" s="27" t="s">
        <v>26</v>
      </c>
      <c r="E35" s="30"/>
    </row>
    <row r="36" spans="1:5" ht="23.25" thickBot="1" x14ac:dyDescent="0.3">
      <c r="A36" s="24"/>
      <c r="B36" s="25"/>
      <c r="C36" s="29" t="s">
        <v>72</v>
      </c>
      <c r="D36" s="27" t="s">
        <v>26</v>
      </c>
      <c r="E36" s="30"/>
    </row>
    <row r="37" spans="1:5" ht="34.5" thickBot="1" x14ac:dyDescent="0.3">
      <c r="A37" s="24"/>
      <c r="B37" s="25"/>
      <c r="C37" s="29" t="s">
        <v>73</v>
      </c>
      <c r="D37" s="27" t="s">
        <v>26</v>
      </c>
      <c r="E37" s="30" t="s">
        <v>47</v>
      </c>
    </row>
    <row r="38" spans="1:5" ht="23.25" thickBot="1" x14ac:dyDescent="0.3">
      <c r="A38" s="24"/>
      <c r="B38" s="25"/>
      <c r="C38" s="29" t="s">
        <v>74</v>
      </c>
      <c r="D38" s="27" t="s">
        <v>26</v>
      </c>
      <c r="E38" s="30"/>
    </row>
    <row r="39" spans="1:5" ht="15.75" thickBot="1" x14ac:dyDescent="0.3">
      <c r="A39" s="31"/>
      <c r="B39" s="32"/>
      <c r="C39" s="29" t="s">
        <v>75</v>
      </c>
      <c r="D39" s="27" t="s">
        <v>26</v>
      </c>
      <c r="E39" s="30"/>
    </row>
    <row r="40" spans="1:5" ht="15.75" thickBot="1" x14ac:dyDescent="0.3">
      <c r="A40" s="31"/>
      <c r="B40" s="32"/>
      <c r="C40" s="29" t="s">
        <v>76</v>
      </c>
      <c r="D40" s="27" t="s">
        <v>26</v>
      </c>
      <c r="E40" s="30"/>
    </row>
    <row r="41" spans="1:5" ht="15.75" thickBot="1" x14ac:dyDescent="0.3">
      <c r="A41" s="31"/>
      <c r="B41" s="32"/>
      <c r="C41" s="29" t="s">
        <v>77</v>
      </c>
      <c r="D41" s="27" t="s">
        <v>26</v>
      </c>
      <c r="E41" s="30"/>
    </row>
    <row r="42" spans="1:5" ht="23.25" thickBot="1" x14ac:dyDescent="0.3">
      <c r="A42" s="24"/>
      <c r="B42" s="25"/>
      <c r="C42" s="29" t="s">
        <v>78</v>
      </c>
      <c r="D42" s="27" t="s">
        <v>26</v>
      </c>
      <c r="E42" s="30"/>
    </row>
    <row r="43" spans="1:5" ht="15.75" thickBot="1" x14ac:dyDescent="0.3">
      <c r="A43" s="24"/>
      <c r="B43" s="25"/>
      <c r="C43" s="29" t="s">
        <v>79</v>
      </c>
      <c r="D43" s="27" t="s">
        <v>26</v>
      </c>
      <c r="E43" s="30" t="s">
        <v>80</v>
      </c>
    </row>
    <row r="44" spans="1:5" ht="45.75" thickBot="1" x14ac:dyDescent="0.3">
      <c r="A44" s="24"/>
      <c r="B44" s="25"/>
      <c r="C44" s="29" t="s">
        <v>81</v>
      </c>
      <c r="D44" s="27" t="s">
        <v>26</v>
      </c>
      <c r="E44" s="30"/>
    </row>
    <row r="45" spans="1:5" ht="23.25" thickBot="1" x14ac:dyDescent="0.3">
      <c r="A45" s="24"/>
      <c r="B45" s="25"/>
      <c r="C45" s="29" t="s">
        <v>82</v>
      </c>
      <c r="D45" s="27" t="s">
        <v>26</v>
      </c>
      <c r="E45" s="30"/>
    </row>
    <row r="46" spans="1:5" ht="34.5" thickBot="1" x14ac:dyDescent="0.3">
      <c r="A46" s="24"/>
      <c r="B46" s="25"/>
      <c r="C46" s="29" t="s">
        <v>83</v>
      </c>
      <c r="D46" s="27" t="s">
        <v>26</v>
      </c>
      <c r="E46" s="30"/>
    </row>
    <row r="47" spans="1:5" ht="15.75" thickBot="1" x14ac:dyDescent="0.3">
      <c r="A47" s="24"/>
      <c r="B47" s="25"/>
      <c r="C47" s="29" t="s">
        <v>84</v>
      </c>
      <c r="D47" s="27" t="s">
        <v>26</v>
      </c>
      <c r="E47" s="30"/>
    </row>
    <row r="48" spans="1:5" ht="45.75" thickBot="1" x14ac:dyDescent="0.3">
      <c r="A48" s="24"/>
      <c r="B48" s="25"/>
      <c r="C48" s="29" t="s">
        <v>85</v>
      </c>
      <c r="D48" s="27" t="s">
        <v>26</v>
      </c>
      <c r="E48" s="30"/>
    </row>
    <row r="49" spans="1:5" ht="57" thickBot="1" x14ac:dyDescent="0.3">
      <c r="A49" s="24"/>
      <c r="B49" s="25"/>
      <c r="C49" s="29" t="s">
        <v>86</v>
      </c>
      <c r="D49" s="27" t="s">
        <v>26</v>
      </c>
      <c r="E49" s="30" t="s">
        <v>47</v>
      </c>
    </row>
    <row r="50" spans="1:5" ht="15.75" thickBot="1" x14ac:dyDescent="0.3">
      <c r="A50" s="24"/>
      <c r="B50" s="25"/>
      <c r="C50" s="29" t="s">
        <v>87</v>
      </c>
      <c r="D50" s="27" t="s">
        <v>26</v>
      </c>
      <c r="E50" s="30" t="s">
        <v>47</v>
      </c>
    </row>
    <row r="51" spans="1:5" ht="34.5" thickBot="1" x14ac:dyDescent="0.3">
      <c r="A51" s="24"/>
      <c r="B51" s="25"/>
      <c r="C51" s="29" t="s">
        <v>88</v>
      </c>
      <c r="D51" s="27" t="s">
        <v>26</v>
      </c>
      <c r="E51" s="30"/>
    </row>
    <row r="52" spans="1:5" ht="45.75" thickBot="1" x14ac:dyDescent="0.3">
      <c r="A52" s="24"/>
      <c r="B52" s="25"/>
      <c r="C52" s="29" t="s">
        <v>89</v>
      </c>
      <c r="D52" s="27" t="s">
        <v>26</v>
      </c>
      <c r="E52" s="30"/>
    </row>
    <row r="53" spans="1:5" ht="69.75" thickBot="1" x14ac:dyDescent="0.3">
      <c r="A53" s="24"/>
      <c r="B53" s="25"/>
      <c r="C53" s="33" t="s">
        <v>90</v>
      </c>
      <c r="D53" s="27" t="s">
        <v>26</v>
      </c>
      <c r="E53" s="30"/>
    </row>
    <row r="54" spans="1:5" ht="79.5" thickBot="1" x14ac:dyDescent="0.3">
      <c r="A54" s="24"/>
      <c r="B54" s="25"/>
      <c r="C54" s="29" t="s">
        <v>91</v>
      </c>
      <c r="D54" s="27" t="s">
        <v>26</v>
      </c>
      <c r="E54" s="30"/>
    </row>
    <row r="55" spans="1:5" ht="23.25" thickBot="1" x14ac:dyDescent="0.3">
      <c r="A55" s="24"/>
      <c r="B55" s="25"/>
      <c r="C55" s="29" t="s">
        <v>92</v>
      </c>
      <c r="D55" s="27" t="s">
        <v>26</v>
      </c>
      <c r="E55" s="30"/>
    </row>
    <row r="56" spans="1:5" ht="57" thickBot="1" x14ac:dyDescent="0.3">
      <c r="A56" s="24"/>
      <c r="B56" s="25"/>
      <c r="C56" s="29" t="s">
        <v>93</v>
      </c>
      <c r="D56" s="27" t="s">
        <v>26</v>
      </c>
      <c r="E56" s="30"/>
    </row>
    <row r="57" spans="1:5" ht="45.75" thickBot="1" x14ac:dyDescent="0.3">
      <c r="A57" s="24"/>
      <c r="B57" s="25"/>
      <c r="C57" s="29" t="s">
        <v>94</v>
      </c>
      <c r="D57" s="27" t="s">
        <v>26</v>
      </c>
      <c r="E57" s="30"/>
    </row>
    <row r="58" spans="1:5" ht="23.25" thickBot="1" x14ac:dyDescent="0.3">
      <c r="A58" s="24"/>
      <c r="B58" s="25"/>
      <c r="C58" s="29" t="s">
        <v>95</v>
      </c>
      <c r="D58" s="27" t="s">
        <v>26</v>
      </c>
      <c r="E58" s="30"/>
    </row>
    <row r="59" spans="1:5" ht="15.75" thickBot="1" x14ac:dyDescent="0.3">
      <c r="A59" s="24"/>
      <c r="B59" s="25"/>
      <c r="C59" s="29" t="s">
        <v>96</v>
      </c>
      <c r="D59" s="27" t="s">
        <v>26</v>
      </c>
      <c r="E59" s="30"/>
    </row>
    <row r="60" spans="1:5" ht="23.25" thickBot="1" x14ac:dyDescent="0.3">
      <c r="A60" s="24"/>
      <c r="B60" s="25"/>
      <c r="C60" s="29" t="s">
        <v>97</v>
      </c>
      <c r="D60" s="27" t="s">
        <v>26</v>
      </c>
      <c r="E60" s="30"/>
    </row>
    <row r="61" spans="1:5" ht="23.25" thickBot="1" x14ac:dyDescent="0.3">
      <c r="A61" s="24"/>
      <c r="B61" s="25"/>
      <c r="C61" s="29" t="s">
        <v>98</v>
      </c>
      <c r="D61" s="27" t="s">
        <v>26</v>
      </c>
      <c r="E61" s="30"/>
    </row>
    <row r="62" spans="1:5" ht="28.5" customHeight="1" thickBot="1" x14ac:dyDescent="0.3">
      <c r="A62" s="11" t="s">
        <v>99</v>
      </c>
      <c r="B62" s="12"/>
      <c r="C62" s="12"/>
      <c r="D62" s="12"/>
      <c r="E62" s="13"/>
    </row>
    <row r="63" spans="1:5" ht="15.75" thickBot="1" x14ac:dyDescent="0.3">
      <c r="A63" s="14" t="s">
        <v>24</v>
      </c>
      <c r="B63" s="15"/>
      <c r="C63" s="15"/>
      <c r="D63" s="15"/>
      <c r="E63" s="16"/>
    </row>
    <row r="64" spans="1:5" ht="56.25" customHeight="1" thickBot="1" x14ac:dyDescent="0.3">
      <c r="A64" s="17"/>
      <c r="B64" s="18"/>
      <c r="C64" s="19" t="s">
        <v>100</v>
      </c>
      <c r="D64" s="27" t="s">
        <v>26</v>
      </c>
      <c r="E64" s="20"/>
    </row>
    <row r="65" spans="1:5" ht="93" customHeight="1" thickBot="1" x14ac:dyDescent="0.3">
      <c r="A65" s="17"/>
      <c r="B65" s="18"/>
      <c r="C65" s="19" t="s">
        <v>131</v>
      </c>
      <c r="D65" s="27" t="s">
        <v>26</v>
      </c>
      <c r="E65" s="20"/>
    </row>
    <row r="66" spans="1:5" ht="15.75" customHeight="1" thickBot="1" x14ac:dyDescent="0.3">
      <c r="A66" s="14" t="s">
        <v>101</v>
      </c>
      <c r="B66" s="15"/>
      <c r="C66" s="15"/>
      <c r="D66" s="15"/>
      <c r="E66" s="16"/>
    </row>
    <row r="67" spans="1:5" ht="170.25" customHeight="1" thickBot="1" x14ac:dyDescent="0.3">
      <c r="A67" s="34"/>
      <c r="B67" s="24" t="s">
        <v>102</v>
      </c>
      <c r="C67" s="24" t="s">
        <v>102</v>
      </c>
      <c r="D67" s="27" t="s">
        <v>26</v>
      </c>
      <c r="E67" s="30" t="s">
        <v>47</v>
      </c>
    </row>
    <row r="68" spans="1:5" ht="33.75" customHeight="1" thickBot="1" x14ac:dyDescent="0.3">
      <c r="A68" s="34"/>
      <c r="B68" s="35" t="s">
        <v>103</v>
      </c>
      <c r="C68" s="35" t="s">
        <v>103</v>
      </c>
      <c r="D68" s="27"/>
      <c r="E68" s="30"/>
    </row>
    <row r="69" spans="1:5" ht="22.5" customHeight="1" thickBot="1" x14ac:dyDescent="0.3">
      <c r="A69" s="34"/>
      <c r="B69" s="35" t="s">
        <v>104</v>
      </c>
      <c r="C69" s="35" t="s">
        <v>104</v>
      </c>
      <c r="D69" s="27"/>
      <c r="E69" s="30"/>
    </row>
    <row r="70" spans="1:5" ht="57.75" customHeight="1" thickBot="1" x14ac:dyDescent="0.3">
      <c r="A70" s="11" t="s">
        <v>105</v>
      </c>
      <c r="B70" s="12"/>
      <c r="C70" s="12"/>
      <c r="D70" s="12"/>
      <c r="E70" s="13"/>
    </row>
    <row r="71" spans="1:5" ht="15.75" thickBot="1" x14ac:dyDescent="0.3">
      <c r="A71" s="34"/>
      <c r="B71" s="35" t="s">
        <v>106</v>
      </c>
      <c r="C71" s="35" t="s">
        <v>106</v>
      </c>
      <c r="D71" s="27" t="s">
        <v>26</v>
      </c>
      <c r="E71" s="30" t="s">
        <v>107</v>
      </c>
    </row>
    <row r="72" spans="1:5" ht="15.75" thickBot="1" x14ac:dyDescent="0.3">
      <c r="A72" s="34"/>
      <c r="B72" s="35" t="s">
        <v>108</v>
      </c>
      <c r="C72" s="35" t="s">
        <v>108</v>
      </c>
      <c r="D72" s="27" t="s">
        <v>26</v>
      </c>
      <c r="E72" s="30" t="s">
        <v>109</v>
      </c>
    </row>
    <row r="73" spans="1:5" ht="22.5" customHeight="1" thickBot="1" x14ac:dyDescent="0.3">
      <c r="A73" s="34"/>
      <c r="B73" s="35" t="s">
        <v>110</v>
      </c>
      <c r="C73" s="35" t="s">
        <v>110</v>
      </c>
      <c r="D73" s="27" t="s">
        <v>26</v>
      </c>
      <c r="E73" s="30" t="s">
        <v>56</v>
      </c>
    </row>
    <row r="74" spans="1:5" ht="15.75" thickBot="1" x14ac:dyDescent="0.3">
      <c r="A74" s="34"/>
      <c r="B74" s="35" t="s">
        <v>111</v>
      </c>
      <c r="C74" s="35" t="s">
        <v>111</v>
      </c>
      <c r="D74" s="27" t="s">
        <v>26</v>
      </c>
      <c r="E74" s="30" t="s">
        <v>112</v>
      </c>
    </row>
    <row r="75" spans="1:5" ht="33.75" customHeight="1" thickBot="1" x14ac:dyDescent="0.3">
      <c r="A75" s="34"/>
      <c r="B75" s="35" t="s">
        <v>113</v>
      </c>
      <c r="C75" s="35" t="s">
        <v>113</v>
      </c>
      <c r="D75" s="27" t="s">
        <v>26</v>
      </c>
      <c r="E75" s="30" t="s">
        <v>114</v>
      </c>
    </row>
    <row r="76" spans="1:5" ht="15.75" customHeight="1" thickBot="1" x14ac:dyDescent="0.3">
      <c r="A76" s="34"/>
      <c r="B76" s="35" t="s">
        <v>115</v>
      </c>
      <c r="C76" s="35" t="s">
        <v>115</v>
      </c>
      <c r="D76" s="27" t="s">
        <v>26</v>
      </c>
      <c r="E76" s="30" t="s">
        <v>34</v>
      </c>
    </row>
    <row r="77" spans="1:5" ht="15.75" customHeight="1" thickBot="1" x14ac:dyDescent="0.3">
      <c r="A77" s="34"/>
      <c r="B77" s="35" t="s">
        <v>116</v>
      </c>
      <c r="C77" s="35" t="s">
        <v>116</v>
      </c>
      <c r="D77" s="27" t="s">
        <v>26</v>
      </c>
      <c r="E77" s="30"/>
    </row>
    <row r="78" spans="1:5" ht="15.75" customHeight="1" thickBot="1" x14ac:dyDescent="0.3">
      <c r="A78" s="34"/>
      <c r="B78" s="35" t="s">
        <v>117</v>
      </c>
      <c r="C78" s="35" t="s">
        <v>117</v>
      </c>
      <c r="D78" s="27" t="s">
        <v>26</v>
      </c>
      <c r="E78" s="30" t="s">
        <v>114</v>
      </c>
    </row>
    <row r="79" spans="1:5" ht="45" customHeight="1" thickBot="1" x14ac:dyDescent="0.3">
      <c r="A79" s="34"/>
      <c r="B79" s="35" t="s">
        <v>118</v>
      </c>
      <c r="C79" s="35" t="s">
        <v>118</v>
      </c>
      <c r="D79" s="27" t="s">
        <v>26</v>
      </c>
      <c r="E79" s="30" t="s">
        <v>112</v>
      </c>
    </row>
    <row r="80" spans="1:5" ht="123.75" customHeight="1" thickBot="1" x14ac:dyDescent="0.3">
      <c r="A80" s="34"/>
      <c r="B80" s="35" t="s">
        <v>119</v>
      </c>
      <c r="C80" s="35" t="s">
        <v>119</v>
      </c>
      <c r="D80" s="27" t="s">
        <v>26</v>
      </c>
      <c r="E80" s="30"/>
    </row>
    <row r="81" spans="1:5" ht="22.5" customHeight="1" thickBot="1" x14ac:dyDescent="0.3">
      <c r="A81" s="34"/>
      <c r="B81" s="35" t="s">
        <v>120</v>
      </c>
      <c r="C81" s="35" t="s">
        <v>120</v>
      </c>
      <c r="D81" s="27" t="s">
        <v>26</v>
      </c>
      <c r="E81" s="30" t="s">
        <v>114</v>
      </c>
    </row>
    <row r="82" spans="1:5" ht="71.25" customHeight="1" thickBot="1" x14ac:dyDescent="0.3">
      <c r="A82" s="11" t="s">
        <v>121</v>
      </c>
      <c r="B82" s="12"/>
      <c r="C82" s="12"/>
      <c r="D82" s="12"/>
      <c r="E82" s="13"/>
    </row>
    <row r="83" spans="1:5" ht="28.5" customHeight="1" thickBot="1" x14ac:dyDescent="0.3">
      <c r="A83" s="11" t="s">
        <v>122</v>
      </c>
      <c r="B83" s="12"/>
      <c r="C83" s="12"/>
      <c r="D83" s="12"/>
      <c r="E83" s="13"/>
    </row>
    <row r="84" spans="1:5" ht="42.75" customHeight="1" thickBot="1" x14ac:dyDescent="0.3">
      <c r="A84" s="11" t="s">
        <v>123</v>
      </c>
      <c r="B84" s="12"/>
      <c r="C84" s="12"/>
      <c r="D84" s="12"/>
      <c r="E84" s="13"/>
    </row>
    <row r="85" spans="1:5" ht="101.25" customHeight="1" thickBot="1" x14ac:dyDescent="0.3">
      <c r="A85" s="23"/>
      <c r="B85" s="36" t="s">
        <v>124</v>
      </c>
      <c r="C85" s="36" t="s">
        <v>124</v>
      </c>
      <c r="D85" s="20" t="s">
        <v>26</v>
      </c>
      <c r="E85" s="20" t="s">
        <v>56</v>
      </c>
    </row>
    <row r="86" spans="1:5" ht="45" customHeight="1" thickBot="1" x14ac:dyDescent="0.3">
      <c r="A86" s="34"/>
      <c r="B86" s="35" t="s">
        <v>125</v>
      </c>
      <c r="C86" s="35" t="s">
        <v>125</v>
      </c>
      <c r="D86" s="27" t="s">
        <v>26</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8"/>
  <sheetViews>
    <sheetView topLeftCell="A40" zoomScaleNormal="100" workbookViewId="0">
      <selection activeCell="O16" sqref="O16"/>
    </sheetView>
  </sheetViews>
  <sheetFormatPr defaultRowHeight="15" x14ac:dyDescent="0.25"/>
  <cols>
    <col min="1" max="1" width="23.7109375" style="142" customWidth="1"/>
    <col min="2" max="14" width="9.140625" style="142"/>
    <col min="15" max="15" width="62.5703125" style="142" customWidth="1"/>
    <col min="16" max="16384" width="9.140625" style="142"/>
  </cols>
  <sheetData>
    <row r="1" spans="1:14" s="151" customFormat="1" ht="26.25" customHeight="1" x14ac:dyDescent="0.25">
      <c r="A1" s="154" t="s">
        <v>148</v>
      </c>
    </row>
    <row r="2" spans="1:14" s="152" customFormat="1" x14ac:dyDescent="0.25">
      <c r="A2" s="223" t="s">
        <v>150</v>
      </c>
      <c r="B2" s="223"/>
      <c r="C2" s="223"/>
      <c r="D2" s="223"/>
      <c r="E2" s="223"/>
      <c r="F2" s="223"/>
      <c r="G2" s="223"/>
      <c r="H2" s="223"/>
      <c r="I2" s="223"/>
      <c r="J2" s="223"/>
      <c r="K2" s="223"/>
      <c r="L2" s="223"/>
      <c r="M2" s="223"/>
      <c r="N2" s="223"/>
    </row>
    <row r="3" spans="1:14" s="152" customFormat="1" ht="49.5" customHeight="1" x14ac:dyDescent="0.25">
      <c r="A3" s="223" t="s">
        <v>220</v>
      </c>
      <c r="B3" s="223"/>
      <c r="C3" s="223"/>
      <c r="D3" s="223"/>
      <c r="E3" s="223"/>
      <c r="F3" s="223"/>
      <c r="G3" s="223"/>
      <c r="H3" s="223"/>
      <c r="I3" s="223"/>
      <c r="J3" s="223"/>
      <c r="K3" s="223"/>
      <c r="L3" s="223"/>
      <c r="M3" s="223"/>
      <c r="N3" s="223"/>
    </row>
    <row r="4" spans="1:14" s="152" customFormat="1" x14ac:dyDescent="0.25">
      <c r="A4" s="223" t="s">
        <v>31</v>
      </c>
      <c r="B4" s="223"/>
      <c r="C4" s="223"/>
      <c r="D4" s="223"/>
      <c r="E4" s="223"/>
      <c r="F4" s="223"/>
      <c r="G4" s="223"/>
      <c r="H4" s="223"/>
      <c r="I4" s="223"/>
      <c r="J4" s="223"/>
      <c r="K4" s="223"/>
      <c r="L4" s="223"/>
      <c r="M4" s="223"/>
      <c r="N4" s="223"/>
    </row>
    <row r="5" spans="1:14" s="152" customFormat="1" x14ac:dyDescent="0.25">
      <c r="A5" s="223" t="s">
        <v>151</v>
      </c>
      <c r="B5" s="223"/>
      <c r="C5" s="223"/>
      <c r="D5" s="223"/>
      <c r="E5" s="223"/>
      <c r="F5" s="223"/>
      <c r="G5" s="223"/>
      <c r="H5" s="223"/>
      <c r="I5" s="223"/>
      <c r="J5" s="223"/>
      <c r="K5" s="223"/>
      <c r="L5" s="223"/>
      <c r="M5" s="223"/>
      <c r="N5" s="223"/>
    </row>
    <row r="6" spans="1:14" s="152" customFormat="1" x14ac:dyDescent="0.25">
      <c r="A6" s="223" t="s">
        <v>147</v>
      </c>
      <c r="B6" s="223"/>
      <c r="C6" s="223"/>
      <c r="D6" s="223"/>
      <c r="E6" s="223"/>
      <c r="F6" s="223"/>
      <c r="G6" s="223"/>
      <c r="H6" s="223"/>
      <c r="I6" s="223"/>
      <c r="J6" s="223"/>
      <c r="K6" s="223"/>
      <c r="L6" s="223"/>
      <c r="M6" s="223"/>
      <c r="N6" s="223"/>
    </row>
    <row r="7" spans="1:14" s="152" customFormat="1" x14ac:dyDescent="0.25"/>
    <row r="8" spans="1:14" s="152" customFormat="1" ht="18.75" x14ac:dyDescent="0.25">
      <c r="A8" s="154" t="s">
        <v>152</v>
      </c>
    </row>
    <row r="9" spans="1:14" s="152" customFormat="1" x14ac:dyDescent="0.25">
      <c r="A9" s="223" t="s">
        <v>221</v>
      </c>
      <c r="B9" s="223"/>
      <c r="C9" s="223"/>
      <c r="D9" s="223"/>
      <c r="E9" s="223"/>
      <c r="F9" s="223"/>
      <c r="G9" s="223"/>
      <c r="H9" s="223"/>
      <c r="I9" s="223"/>
      <c r="J9" s="223"/>
      <c r="K9" s="223"/>
      <c r="L9" s="223"/>
      <c r="M9" s="223"/>
      <c r="N9" s="223"/>
    </row>
    <row r="10" spans="1:14" s="152" customFormat="1" x14ac:dyDescent="0.25">
      <c r="A10" s="223" t="s">
        <v>149</v>
      </c>
      <c r="B10" s="223"/>
      <c r="C10" s="223"/>
      <c r="D10" s="223"/>
      <c r="E10" s="223"/>
      <c r="F10" s="223"/>
      <c r="G10" s="223"/>
      <c r="H10" s="223"/>
      <c r="I10" s="223"/>
      <c r="J10" s="223"/>
      <c r="K10" s="223"/>
      <c r="L10" s="223"/>
      <c r="M10" s="223"/>
      <c r="N10" s="223"/>
    </row>
    <row r="11" spans="1:14" s="152" customFormat="1" x14ac:dyDescent="0.25">
      <c r="A11" s="223" t="s">
        <v>32</v>
      </c>
      <c r="B11" s="223"/>
      <c r="C11" s="223"/>
      <c r="D11" s="223"/>
      <c r="E11" s="223"/>
      <c r="F11" s="223"/>
      <c r="G11" s="223"/>
      <c r="H11" s="223"/>
      <c r="I11" s="223"/>
      <c r="J11" s="223"/>
      <c r="K11" s="223"/>
      <c r="L11" s="223"/>
      <c r="M11" s="223"/>
      <c r="N11" s="223"/>
    </row>
    <row r="12" spans="1:14" s="152" customFormat="1" ht="31.5" customHeight="1" x14ac:dyDescent="0.25">
      <c r="A12" s="223" t="s">
        <v>224</v>
      </c>
      <c r="B12" s="223"/>
      <c r="C12" s="223"/>
      <c r="D12" s="223"/>
      <c r="E12" s="223"/>
      <c r="F12" s="223"/>
      <c r="G12" s="223"/>
      <c r="H12" s="223"/>
      <c r="I12" s="223"/>
      <c r="J12" s="223"/>
      <c r="K12" s="223"/>
      <c r="L12" s="223"/>
      <c r="M12" s="223"/>
      <c r="N12" s="223"/>
    </row>
    <row r="13" spans="1:14" s="152" customFormat="1" x14ac:dyDescent="0.25"/>
    <row r="14" spans="1:14" s="152" customFormat="1" ht="18.75" x14ac:dyDescent="0.25">
      <c r="A14" s="154" t="s">
        <v>33</v>
      </c>
    </row>
    <row r="15" spans="1:14" s="152" customFormat="1" ht="33.75" customHeight="1" x14ac:dyDescent="0.25">
      <c r="A15" s="223" t="s">
        <v>222</v>
      </c>
      <c r="B15" s="223"/>
      <c r="C15" s="223"/>
      <c r="D15" s="223"/>
      <c r="E15" s="223"/>
      <c r="F15" s="223"/>
      <c r="G15" s="223"/>
      <c r="H15" s="223"/>
      <c r="I15" s="223"/>
      <c r="J15" s="223"/>
      <c r="K15" s="223"/>
      <c r="L15" s="223"/>
      <c r="M15" s="223"/>
      <c r="N15" s="223"/>
    </row>
    <row r="16" spans="1:14" s="152" customFormat="1" ht="30.75" customHeight="1" x14ac:dyDescent="0.25">
      <c r="A16" s="223" t="s">
        <v>223</v>
      </c>
      <c r="B16" s="223"/>
      <c r="C16" s="223"/>
      <c r="D16" s="223"/>
      <c r="E16" s="223"/>
      <c r="F16" s="223"/>
      <c r="G16" s="223"/>
      <c r="H16" s="223"/>
      <c r="I16" s="223"/>
      <c r="J16" s="223"/>
      <c r="K16" s="223"/>
      <c r="L16" s="223"/>
      <c r="M16" s="223"/>
      <c r="N16" s="223"/>
    </row>
    <row r="17" spans="1:1" s="153" customFormat="1" ht="23.25" customHeight="1" x14ac:dyDescent="0.25"/>
    <row r="18" spans="1:1" s="153" customFormat="1" ht="21.75" customHeight="1" x14ac:dyDescent="0.25">
      <c r="A18" s="147" t="s">
        <v>38</v>
      </c>
    </row>
    <row r="19" spans="1:1" ht="18.75" x14ac:dyDescent="0.25">
      <c r="A19" s="146"/>
    </row>
    <row r="20" spans="1:1" ht="18.75" x14ac:dyDescent="0.25">
      <c r="A20" s="146"/>
    </row>
    <row r="21" spans="1:1" ht="18.75" x14ac:dyDescent="0.25">
      <c r="A21" s="146"/>
    </row>
    <row r="51" spans="1:15" ht="23.25" customHeight="1" x14ac:dyDescent="0.25">
      <c r="A51" s="146" t="s">
        <v>132</v>
      </c>
    </row>
    <row r="52" spans="1:15" ht="63" x14ac:dyDescent="0.25">
      <c r="O52" s="148" t="s">
        <v>140</v>
      </c>
    </row>
    <row r="53" spans="1:15" ht="30" customHeight="1" x14ac:dyDescent="0.25">
      <c r="O53" s="150" t="s">
        <v>138</v>
      </c>
    </row>
    <row r="54" spans="1:15" ht="42" x14ac:dyDescent="0.25">
      <c r="O54" s="148" t="s">
        <v>141</v>
      </c>
    </row>
    <row r="55" spans="1:15" ht="21" x14ac:dyDescent="0.25">
      <c r="O55" s="150"/>
    </row>
    <row r="56" spans="1:15" ht="21" x14ac:dyDescent="0.25">
      <c r="O56" s="149"/>
    </row>
    <row r="57" spans="1:15" ht="21" x14ac:dyDescent="0.25">
      <c r="O57" s="149"/>
    </row>
    <row r="58" spans="1:15" ht="21" x14ac:dyDescent="0.25">
      <c r="O58" s="149"/>
    </row>
    <row r="59" spans="1:15" ht="21" x14ac:dyDescent="0.25">
      <c r="O59" s="148"/>
    </row>
    <row r="60" spans="1:15" ht="21" x14ac:dyDescent="0.25">
      <c r="O60" s="149"/>
    </row>
    <row r="61" spans="1:15" ht="21" x14ac:dyDescent="0.25">
      <c r="O61" s="150"/>
    </row>
    <row r="62" spans="1:15" ht="21" x14ac:dyDescent="0.25">
      <c r="O62" s="149"/>
    </row>
    <row r="63" spans="1:15" ht="21" x14ac:dyDescent="0.25">
      <c r="O63" s="149"/>
    </row>
    <row r="64" spans="1:15" ht="21" x14ac:dyDescent="0.25">
      <c r="O64" s="149"/>
    </row>
    <row r="65" spans="15:15" ht="21" x14ac:dyDescent="0.25">
      <c r="O65" s="148"/>
    </row>
    <row r="89" spans="1:15" ht="13.5" customHeight="1" x14ac:dyDescent="0.25"/>
    <row r="90" spans="1:15" ht="14.25" customHeight="1" x14ac:dyDescent="0.25">
      <c r="A90" s="144"/>
    </row>
    <row r="91" spans="1:15" ht="18.75" x14ac:dyDescent="0.25">
      <c r="A91" s="146" t="s">
        <v>139</v>
      </c>
    </row>
    <row r="96" spans="1:15" ht="23.25" x14ac:dyDescent="0.25">
      <c r="O96" s="145"/>
    </row>
    <row r="118" spans="1:1" ht="23.25" x14ac:dyDescent="0.25">
      <c r="A118" s="143"/>
    </row>
  </sheetData>
  <mergeCells count="11">
    <mergeCell ref="A9:N9"/>
    <mergeCell ref="A2:N2"/>
    <mergeCell ref="A3:N3"/>
    <mergeCell ref="A4:N4"/>
    <mergeCell ref="A5:N5"/>
    <mergeCell ref="A6:N6"/>
    <mergeCell ref="A10:N10"/>
    <mergeCell ref="A11:N11"/>
    <mergeCell ref="A12:N12"/>
    <mergeCell ref="A15:N15"/>
    <mergeCell ref="A16:N16"/>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3"/>
  <sheetViews>
    <sheetView zoomScaleNormal="100" workbookViewId="0">
      <selection activeCell="C23" sqref="C23"/>
    </sheetView>
  </sheetViews>
  <sheetFormatPr defaultRowHeight="15" x14ac:dyDescent="0.25"/>
  <cols>
    <col min="1" max="1" width="8.28515625" customWidth="1"/>
    <col min="2" max="2" width="33.42578125" bestFit="1" customWidth="1"/>
    <col min="3" max="3" width="91.7109375" customWidth="1"/>
    <col min="4" max="4" width="52.42578125" customWidth="1"/>
  </cols>
  <sheetData>
    <row r="1" spans="2:4" x14ac:dyDescent="0.25">
      <c r="C1" t="s">
        <v>227</v>
      </c>
      <c r="D1" t="s">
        <v>226</v>
      </c>
    </row>
    <row r="2" spans="2:4" x14ac:dyDescent="0.25">
      <c r="B2" t="s">
        <v>142</v>
      </c>
      <c r="C2" t="s">
        <v>156</v>
      </c>
      <c r="D2" t="s">
        <v>176</v>
      </c>
    </row>
    <row r="3" spans="2:4" x14ac:dyDescent="0.25">
      <c r="B3" t="s">
        <v>143</v>
      </c>
      <c r="C3" t="s">
        <v>161</v>
      </c>
      <c r="D3" t="s">
        <v>177</v>
      </c>
    </row>
    <row r="4" spans="2:4" x14ac:dyDescent="0.25">
      <c r="B4" t="s">
        <v>144</v>
      </c>
      <c r="C4" t="s">
        <v>162</v>
      </c>
      <c r="D4" t="s">
        <v>178</v>
      </c>
    </row>
    <row r="5" spans="2:4" x14ac:dyDescent="0.25">
      <c r="C5" t="s">
        <v>163</v>
      </c>
      <c r="D5" t="s">
        <v>179</v>
      </c>
    </row>
    <row r="6" spans="2:4" x14ac:dyDescent="0.25">
      <c r="C6" t="s">
        <v>164</v>
      </c>
      <c r="D6" t="s">
        <v>180</v>
      </c>
    </row>
    <row r="7" spans="2:4" x14ac:dyDescent="0.25">
      <c r="C7" t="s">
        <v>165</v>
      </c>
      <c r="D7" t="s">
        <v>181</v>
      </c>
    </row>
    <row r="8" spans="2:4" x14ac:dyDescent="0.25">
      <c r="C8" t="s">
        <v>166</v>
      </c>
      <c r="D8" t="s">
        <v>182</v>
      </c>
    </row>
    <row r="9" spans="2:4" x14ac:dyDescent="0.25">
      <c r="C9" t="s">
        <v>167</v>
      </c>
      <c r="D9" t="s">
        <v>183</v>
      </c>
    </row>
    <row r="10" spans="2:4" x14ac:dyDescent="0.25">
      <c r="C10" t="s">
        <v>168</v>
      </c>
      <c r="D10" t="s">
        <v>184</v>
      </c>
    </row>
    <row r="11" spans="2:4" x14ac:dyDescent="0.25">
      <c r="C11" t="s">
        <v>169</v>
      </c>
      <c r="D11" t="s">
        <v>185</v>
      </c>
    </row>
    <row r="12" spans="2:4" x14ac:dyDescent="0.25">
      <c r="C12" t="s">
        <v>157</v>
      </c>
      <c r="D12" t="s">
        <v>186</v>
      </c>
    </row>
    <row r="13" spans="2:4" x14ac:dyDescent="0.25">
      <c r="C13" t="s">
        <v>158</v>
      </c>
      <c r="D13" t="s">
        <v>187</v>
      </c>
    </row>
    <row r="14" spans="2:4" x14ac:dyDescent="0.25">
      <c r="C14" t="s">
        <v>170</v>
      </c>
      <c r="D14" t="s">
        <v>188</v>
      </c>
    </row>
    <row r="15" spans="2:4" x14ac:dyDescent="0.25">
      <c r="C15" t="s">
        <v>171</v>
      </c>
      <c r="D15" t="s">
        <v>189</v>
      </c>
    </row>
    <row r="16" spans="2:4" x14ac:dyDescent="0.25">
      <c r="C16" t="s">
        <v>172</v>
      </c>
      <c r="D16" t="s">
        <v>190</v>
      </c>
    </row>
    <row r="17" spans="3:4" x14ac:dyDescent="0.25">
      <c r="C17" t="s">
        <v>159</v>
      </c>
      <c r="D17" t="s">
        <v>191</v>
      </c>
    </row>
    <row r="18" spans="3:4" x14ac:dyDescent="0.25">
      <c r="C18" t="s">
        <v>173</v>
      </c>
      <c r="D18" t="s">
        <v>192</v>
      </c>
    </row>
    <row r="19" spans="3:4" x14ac:dyDescent="0.25">
      <c r="C19" t="s">
        <v>174</v>
      </c>
      <c r="D19" t="s">
        <v>193</v>
      </c>
    </row>
    <row r="20" spans="3:4" x14ac:dyDescent="0.25">
      <c r="C20" t="s">
        <v>175</v>
      </c>
      <c r="D20" t="s">
        <v>194</v>
      </c>
    </row>
    <row r="21" spans="3:4" x14ac:dyDescent="0.25">
      <c r="C21" t="s">
        <v>160</v>
      </c>
      <c r="D21" t="s">
        <v>195</v>
      </c>
    </row>
    <row r="22" spans="3:4" x14ac:dyDescent="0.25">
      <c r="C22" t="s">
        <v>228</v>
      </c>
      <c r="D22" t="s">
        <v>229</v>
      </c>
    </row>
    <row r="23" spans="3:4" x14ac:dyDescent="0.25">
      <c r="C23" t="s">
        <v>230</v>
      </c>
      <c r="D23" t="s">
        <v>231</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9DAE54-0E85-43EA-939F-4A90DAECDD0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Lidija</cp:lastModifiedBy>
  <cp:lastPrinted>2018-03-12T13:06:29Z</cp:lastPrinted>
  <dcterms:created xsi:type="dcterms:W3CDTF">2017-03-28T13:44:12Z</dcterms:created>
  <dcterms:modified xsi:type="dcterms:W3CDTF">2018-08-31T13:48:47Z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