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20\29. SJEDNICA - 02.06.2020\6.) IZVJEŠĆE - IZVRŠENJE PROGRAMA KOM.INFR\A)\"/>
    </mc:Choice>
  </mc:AlternateContent>
  <bookViews>
    <workbookView xWindow="0" yWindow="60" windowWidth="17520" windowHeight="769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B228" i="1" l="1"/>
  <c r="D189" i="1" l="1"/>
  <c r="C189" i="1"/>
  <c r="D160" i="1"/>
  <c r="C160" i="1"/>
  <c r="D107" i="1"/>
  <c r="C107" i="1"/>
  <c r="D92" i="1"/>
  <c r="C92" i="1"/>
  <c r="D88" i="1"/>
  <c r="C88" i="1"/>
  <c r="C218" i="1" l="1"/>
  <c r="C234" i="1" s="1"/>
  <c r="C214" i="1"/>
  <c r="C233" i="1" s="1"/>
  <c r="C209" i="1"/>
  <c r="C232" i="1" s="1"/>
  <c r="C200" i="1"/>
  <c r="C231" i="1" s="1"/>
  <c r="C230" i="1"/>
  <c r="C184" i="1"/>
  <c r="C229" i="1" s="1"/>
  <c r="C179" i="1"/>
  <c r="C228" i="1" s="1"/>
  <c r="C227" i="1"/>
  <c r="C139" i="1"/>
  <c r="C226" i="1" s="1"/>
  <c r="C133" i="1"/>
  <c r="C225" i="1" s="1"/>
  <c r="C224" i="1"/>
  <c r="C223" i="1"/>
  <c r="C235" i="1" s="1"/>
  <c r="D179" i="1" l="1"/>
  <c r="D139" i="1"/>
  <c r="D218" i="1"/>
  <c r="D234" i="1" s="1"/>
  <c r="D214" i="1"/>
  <c r="D233" i="1" s="1"/>
  <c r="D209" i="1"/>
  <c r="D200" i="1"/>
  <c r="D184" i="1"/>
  <c r="D229" i="1" s="1"/>
  <c r="D133" i="1"/>
  <c r="D225" i="1" s="1"/>
  <c r="D232" i="1"/>
  <c r="D231" i="1"/>
  <c r="D230" i="1"/>
  <c r="D228" i="1"/>
  <c r="D227" i="1"/>
  <c r="D226" i="1"/>
  <c r="D224" i="1"/>
  <c r="D223" i="1"/>
  <c r="B230" i="1"/>
  <c r="B229" i="1"/>
  <c r="B227" i="1"/>
  <c r="B226" i="1"/>
  <c r="B225" i="1"/>
  <c r="B224" i="1"/>
  <c r="B223" i="1"/>
  <c r="D235" i="1" l="1"/>
</calcChain>
</file>

<file path=xl/sharedStrings.xml><?xml version="1.0" encoding="utf-8"?>
<sst xmlns="http://schemas.openxmlformats.org/spreadsheetml/2006/main" count="214" uniqueCount="141">
  <si>
    <t>NAZIV</t>
  </si>
  <si>
    <t>I.</t>
  </si>
  <si>
    <t>II.</t>
  </si>
  <si>
    <t>KOMUNALNI DOPRINOSI</t>
  </si>
  <si>
    <t>KAPITALNE POMOĆI</t>
  </si>
  <si>
    <t>VLASTITI PRIHOD PUČKOG OTVORENOG UČILIŠTA</t>
  </si>
  <si>
    <t>NAKNADA ZA PRIDOB. ENER. MIN. SIR. R. RENTA</t>
  </si>
  <si>
    <t>PRIHODI OD PRODAJE FIN. I NEFIN. IMOVINE</t>
  </si>
  <si>
    <t>KOMUNALNA NAKNADA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</si>
  <si>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</si>
  <si>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</si>
  <si>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</si>
  <si>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</si>
  <si>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</si>
  <si>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</si>
  <si>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</si>
  <si>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</si>
  <si>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7.</t>
  </si>
  <si>
    <t>8.</t>
  </si>
  <si>
    <t>3.</t>
  </si>
  <si>
    <t>OSTALI PRIHODI ZA POSEBNE NAMJENE</t>
  </si>
  <si>
    <t>9.</t>
  </si>
  <si>
    <t>ŠUMSKI DOPRINOS</t>
  </si>
  <si>
    <t>TEKUĆE POMOĆI</t>
  </si>
  <si>
    <t>10.</t>
  </si>
  <si>
    <t>11.</t>
  </si>
  <si>
    <t>građenja objekata i uređaja                                                                                                        komunalne infrastrukture za 2019. godinu</t>
  </si>
  <si>
    <t>Vodovodi, plinovodi, kanalizacija na području Grada</t>
  </si>
  <si>
    <t>IZGRADNJA POSLOVNIH OBJEKATA</t>
  </si>
  <si>
    <t>Školska dvorana u Posavskim Bregima</t>
  </si>
  <si>
    <t>Školska dvorana u Ivaničkom Graberju</t>
  </si>
  <si>
    <t>Poduzetnički inkubator</t>
  </si>
  <si>
    <t>REKONSTRUKCIJA I UREĐENJE OSTALIH OBJEKATA</t>
  </si>
  <si>
    <t>PROSTORNO UREĐENJE I UNAPREĐENJE STANOVANJA</t>
  </si>
  <si>
    <t>Geodetske podloge i legalizacija</t>
  </si>
  <si>
    <t>PROJEKTI ENERGETSKE UČINKOVITOSTI</t>
  </si>
  <si>
    <t>Projekti ulaganja u objekte Dječjih vrtića</t>
  </si>
  <si>
    <t xml:space="preserve">PUČKO OTVORENO UČILIŠTE </t>
  </si>
  <si>
    <t>Uređenje potkrovlja</t>
  </si>
  <si>
    <t xml:space="preserve"> a)   trošak nadzora</t>
  </si>
  <si>
    <t xml:space="preserve"> b)   izrada troškovnika</t>
  </si>
  <si>
    <t>Ostali kapitalni projekti Pučkog otvorenog učilišta</t>
  </si>
  <si>
    <t>GRADSKA KNJIŽNICA</t>
  </si>
  <si>
    <t>Uređenje i proširenje knjižnice</t>
  </si>
  <si>
    <t xml:space="preserve"> c)   uređenje i proširenje knjižnice</t>
  </si>
  <si>
    <t>DONACIJE OD NEPROFITNIH ORGANIZACIJA</t>
  </si>
  <si>
    <t>Pr. dokum. za izgradnju doma za Hrvatske branitelje i obitelji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</si>
  <si>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</si>
  <si>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</si>
  <si>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</si>
  <si>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</si>
  <si>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</si>
  <si>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</si>
  <si>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</si>
  <si>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 xml:space="preserve"> a)   ostala uredska oprema</t>
  </si>
  <si>
    <t xml:space="preserve"> b)   nabava digitalnog kino projektora Ministarstvo</t>
  </si>
  <si>
    <t xml:space="preserve"> a)   oprema za knjižnicu</t>
  </si>
  <si>
    <t xml:space="preserve"> c)   uređenje i proširenje knjižnice nadzor</t>
  </si>
  <si>
    <t>JAVNA RASVJETA</t>
  </si>
  <si>
    <t>NOVO GROBLJE</t>
  </si>
  <si>
    <t>PROSTORNI PLANOV I- PROJEKTI, TEHNIČKO - TEHN. DOK.</t>
  </si>
  <si>
    <t>Tehničko tehnološka dokumentacija</t>
  </si>
  <si>
    <t>Prostorno planska dokumentacija</t>
  </si>
  <si>
    <t>Širokopojasni Internet - nastavak</t>
  </si>
  <si>
    <t>GEODETSKE PODLOGE I LEGALIZACIJA</t>
  </si>
  <si>
    <t xml:space="preserve">PROJEKT. DOK. ZA IZGR. DOMA ZA HRV. BRANITELJE </t>
  </si>
  <si>
    <t>Projekt. dok. za izgr. Doma za hrv. branitelje i obitelji</t>
  </si>
  <si>
    <t>Proširenje mreže javne rasvjete</t>
  </si>
  <si>
    <t>Energetska obnova zgrade VP</t>
  </si>
  <si>
    <t>OSTALI GRAĐEVINSKI PROJEKTI</t>
  </si>
  <si>
    <t>Nabava sanitarnih kontejnera na Zelenjaku</t>
  </si>
  <si>
    <t>Vodovodi, plinovodi i kanalizacija na području Grada</t>
  </si>
  <si>
    <t>Unapređenje prom. inf. u pod. zonama UPU 3 KK.03.3.2.03.0054</t>
  </si>
  <si>
    <t>Šetnica uz Lonju od mosta K. Tomislava do mosta u Savskoj ulici</t>
  </si>
  <si>
    <t>Zelenjak uređenje svlačionica ispod tribina</t>
  </si>
  <si>
    <t>Uređenje zgrade Visoke škole u Moslavačkoj</t>
  </si>
  <si>
    <t>Obnova mostova</t>
  </si>
  <si>
    <t>NOGOSTUP DUBROVČAK L. - POSAVSKI BREGI</t>
  </si>
  <si>
    <t>Nogostup Dubrovčak L. - Posavski Bregi</t>
  </si>
  <si>
    <t>PROGRAM WIFI 4EU</t>
  </si>
  <si>
    <t>OBNOVA ZGRADE DJEČJEG VRTIĆA POSAVSKI BREGI</t>
  </si>
  <si>
    <t>Obnova zgrade Dječjeg vrtića Posavski Bregi</t>
  </si>
  <si>
    <t>PROJEKT LIFE LIVING STREETS</t>
  </si>
  <si>
    <t>Program LIFE Projekt Living streets</t>
  </si>
  <si>
    <t>KAPITALNE POMOĆI USTANOVAMA</t>
  </si>
  <si>
    <t>Rekonstrukcija dvorane u Srednjoj školi</t>
  </si>
  <si>
    <t>Modularno drvno-tehnološki Poduzetnički inkubator</t>
  </si>
  <si>
    <t>Poduzetnički centar</t>
  </si>
  <si>
    <t>IZGRADNJA I OPREMANJE RECIKLAŽNOG DVORIŠTA</t>
  </si>
  <si>
    <t>Izgradnja i opremanje reciklažnog dvorišta</t>
  </si>
  <si>
    <t>NOVO GROBLJE - uređenje groblja</t>
  </si>
  <si>
    <t>IZGRADNJA I REK. CESTA S PRIPADAJUĆOM KOM. INFRASTR.</t>
  </si>
  <si>
    <t xml:space="preserve"> c)   izrada telefonskih IO Internet instalacija Visoka škola</t>
  </si>
  <si>
    <t>Projekti ulaganja u objekte Dječjih vrtića - ulaganja u objekte dj. vrt.</t>
  </si>
  <si>
    <t>Komunalna infrastruktura Hercegovačka - Gregorkova</t>
  </si>
  <si>
    <t>Dvorana u Posavskim Bregima - oprema</t>
  </si>
  <si>
    <t>Dvorana u Posavskim Bregima - zaštita jame i popravci</t>
  </si>
  <si>
    <t>ENERGETSKA OBNOVA JAVNIH OBJEKATA - projekti en. učink.</t>
  </si>
  <si>
    <t>Projekti energetske učinkovitosti zgrade VP</t>
  </si>
  <si>
    <t>Ulaganje u objekte Dječjih vrtića</t>
  </si>
  <si>
    <t>Rekonstrukcija Matoševe, Šarampovske i Cvjetne ulice</t>
  </si>
  <si>
    <t>Unapređenje kom. infrast. Cesta u UPU 3</t>
  </si>
  <si>
    <t>WIFI 4EU</t>
  </si>
  <si>
    <t>Postavljanje besplatnih WIFI priključaka</t>
  </si>
  <si>
    <t>Projektiranje zgrade Dječjeg vrtića Posavski Bregi</t>
  </si>
  <si>
    <t>Dvorana u Pos. Bregima - izgradnja</t>
  </si>
  <si>
    <t>Dvorana u Pos. Bregima - oprema</t>
  </si>
  <si>
    <t>Sportska dvorana u Ivaničkom Graberju</t>
  </si>
  <si>
    <t>Ostali poslovni građevinski objekti</t>
  </si>
  <si>
    <t>Poduzetnički inkubator - građenje</t>
  </si>
  <si>
    <t>Sanacija odlagališta Tarno i izgradnja reciklažnog dvorišta</t>
  </si>
  <si>
    <t>Ostala uredska oprema</t>
  </si>
  <si>
    <t xml:space="preserve"> Nabava digitalnog kino projektora Ministarstvo</t>
  </si>
  <si>
    <t>Ulaganja u objekte Dječjih vrtića</t>
  </si>
  <si>
    <t>Šetnica uz Lonju - poduhvat uz povijesnu jezgru - projekti i suglasn.</t>
  </si>
  <si>
    <t>Poduzetnički centar - sufinanciranje rada poduzetničkog centra</t>
  </si>
  <si>
    <t>Poduzetnički centar - osnivanje poduzetničkog centra</t>
  </si>
  <si>
    <t>Nabava sanitarnih kontejnera na Zelenjaku - oprema, sanit. kont.</t>
  </si>
  <si>
    <t>Šetnica uz Lonju - projekt. od Pl. mosta do Žer i od Sav.m do Roše</t>
  </si>
  <si>
    <t xml:space="preserve">Zelenjak - uređenje svlačionica </t>
  </si>
  <si>
    <t>Obnova mostova - most u ulici K. Tomislava</t>
  </si>
  <si>
    <t>Sportska dvorana u Posavskim Bregima - izgradnja</t>
  </si>
  <si>
    <t>Uređenje zgrade visoke škole u Moslavačkoj</t>
  </si>
  <si>
    <t>OSTALI GRAĐEVINSKI OBJEKTI</t>
  </si>
  <si>
    <t>Troškovi projekta LIFE  Living streets</t>
  </si>
  <si>
    <t xml:space="preserve">Rekonstrukcija Matoševe, Šarampovske i Cvjetne ulice </t>
  </si>
  <si>
    <t xml:space="preserve">Rekonstrukcija Hercegovačke,ulice i ulice S. Gregorka </t>
  </si>
  <si>
    <t>SVEUKUPNO KN:</t>
  </si>
  <si>
    <t>UKUPNO KN:</t>
  </si>
  <si>
    <t>12.</t>
  </si>
  <si>
    <t>Projekti gospodarenja otpadom</t>
  </si>
  <si>
    <t>Opremanje kuhinje u Učeničkom domu</t>
  </si>
  <si>
    <t>OBNOVA MOSTOVA</t>
  </si>
  <si>
    <t xml:space="preserve"> b)   uređenje i proširenje knjižnice nadzor</t>
  </si>
  <si>
    <t>PLANIRANO</t>
  </si>
  <si>
    <t xml:space="preserve">Izvješće o izvršenju Programa </t>
  </si>
  <si>
    <t>Na temelju članka 71. Zakona o komunalnom gospodarstvu (Narodne novine, broj 68/18, 110/18 i 32/20) i članka 35. Statuta Grada Ivanić-Grada (Službeni glasnik, broj 02/14, 01/18 i 03/20), Gradsko vijeće Grada Ivanić-Grada na svojoj ____. sjednici održanoj dana _________2020. godine donijelo je sljedeći</t>
  </si>
  <si>
    <t>Predsjednik vijeća:</t>
  </si>
  <si>
    <t>Željko Pongrac, pravnik kriminalist</t>
  </si>
  <si>
    <t>Ovo Izvješće o izvršenju Programa građenja objekata i uređaja komunalne infrastrukture za 2019.  stupa na snagu prvog dana od dana objave u Službenog glasniku Grada Ivanić-Grada.</t>
  </si>
  <si>
    <t>OSTVARENO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</si>
</sst>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n_-;\-* #,##0.00\ _k_n_-;_-* &quot;-&quot;??\ _k_n_-;_-@_-"/>
    <numFmt numFmtId="164" formatCode="#,##0.00\ _k_n"/>
    <numFmt numFmtId="165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7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1E1FF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thin">
        <color theme="0" tint="-0.2499465926084170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theme="0" tint="-0.2499465926084170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0" fontId="0" fillId="0" borderId="0" xfId="0" applyFont="1"/>
    <xf numFmtId="0" fontId="2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4" fontId="2" fillId="0" borderId="0" xfId="0" applyNumberFormat="1" applyFont="1"/>
    <xf numFmtId="0" fontId="0" fillId="0" borderId="0" xfId="0" applyBorder="1" applyAlignment="1">
      <alignment wrapText="1"/>
    </xf>
    <xf numFmtId="0" fontId="12" fillId="0" borderId="3" xfId="0" applyFont="1" applyBorder="1" applyAlignment="1">
      <alignment wrapText="1"/>
    </xf>
    <xf numFmtId="4" fontId="13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4" fontId="17" fillId="0" borderId="4" xfId="0" applyNumberFormat="1" applyFont="1" applyBorder="1" applyAlignment="1">
      <alignment wrapText="1"/>
    </xf>
    <xf numFmtId="0" fontId="11" fillId="4" borderId="3" xfId="0" applyFont="1" applyFill="1" applyBorder="1" applyAlignment="1">
      <alignment horizontal="right" wrapText="1"/>
    </xf>
    <xf numFmtId="4" fontId="17" fillId="4" borderId="4" xfId="0" applyNumberFormat="1" applyFont="1" applyFill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5" borderId="5" xfId="0" applyFont="1" applyFill="1" applyBorder="1" applyAlignment="1"/>
    <xf numFmtId="4" fontId="11" fillId="5" borderId="5" xfId="0" applyNumberFormat="1" applyFont="1" applyFill="1" applyBorder="1" applyAlignment="1"/>
    <xf numFmtId="0" fontId="11" fillId="0" borderId="6" xfId="0" applyFont="1" applyBorder="1" applyAlignment="1"/>
    <xf numFmtId="4" fontId="11" fillId="0" borderId="6" xfId="0" applyNumberFormat="1" applyFont="1" applyBorder="1" applyAlignment="1"/>
    <xf numFmtId="0" fontId="15" fillId="0" borderId="6" xfId="0" applyFont="1" applyBorder="1" applyAlignment="1"/>
    <xf numFmtId="4" fontId="14" fillId="0" borderId="6" xfId="0" applyNumberFormat="1" applyFont="1" applyBorder="1" applyAlignment="1">
      <alignment wrapText="1"/>
    </xf>
    <xf numFmtId="0" fontId="16" fillId="3" borderId="6" xfId="0" applyNumberFormat="1" applyFont="1" applyFill="1" applyBorder="1" applyAlignment="1">
      <alignment vertical="center" wrapText="1" readingOrder="1"/>
    </xf>
    <xf numFmtId="0" fontId="12" fillId="0" borderId="6" xfId="0" applyFont="1" applyBorder="1" applyAlignment="1"/>
    <xf numFmtId="4" fontId="12" fillId="0" borderId="6" xfId="0" applyNumberFormat="1" applyFont="1" applyBorder="1" applyAlignment="1"/>
    <xf numFmtId="0" fontId="11" fillId="5" borderId="6" xfId="0" applyFont="1" applyFill="1" applyBorder="1" applyAlignment="1"/>
    <xf numFmtId="4" fontId="11" fillId="5" borderId="6" xfId="0" applyNumberFormat="1" applyFont="1" applyFill="1" applyBorder="1" applyAlignment="1"/>
    <xf numFmtId="4" fontId="14" fillId="0" borderId="6" xfId="0" applyNumberFormat="1" applyFont="1" applyBorder="1" applyAlignment="1">
      <alignment vertical="center" wrapText="1"/>
    </xf>
    <xf numFmtId="4" fontId="17" fillId="5" borderId="6" xfId="0" applyNumberFormat="1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" fontId="17" fillId="0" borderId="6" xfId="0" applyNumberFormat="1" applyFont="1" applyBorder="1" applyAlignment="1">
      <alignment wrapText="1"/>
    </xf>
    <xf numFmtId="0" fontId="12" fillId="0" borderId="7" xfId="0" applyFont="1" applyBorder="1" applyAlignment="1">
      <alignment wrapText="1"/>
    </xf>
    <xf numFmtId="4" fontId="14" fillId="0" borderId="7" xfId="0" applyNumberFormat="1" applyFont="1" applyBorder="1" applyAlignment="1">
      <alignment wrapText="1"/>
    </xf>
    <xf numFmtId="0" fontId="12" fillId="2" borderId="8" xfId="0" applyFont="1" applyFill="1" applyBorder="1" applyAlignment="1"/>
    <xf numFmtId="4" fontId="14" fillId="0" borderId="6" xfId="1" applyNumberFormat="1" applyFont="1" applyBorder="1" applyAlignment="1">
      <alignment wrapText="1"/>
    </xf>
    <xf numFmtId="0" fontId="12" fillId="0" borderId="8" xfId="0" applyFont="1" applyBorder="1" applyAlignment="1"/>
    <xf numFmtId="0" fontId="11" fillId="2" borderId="6" xfId="0" applyFont="1" applyFill="1" applyBorder="1" applyAlignment="1"/>
    <xf numFmtId="0" fontId="11" fillId="0" borderId="6" xfId="0" applyFont="1" applyBorder="1" applyAlignment="1">
      <alignment wrapText="1"/>
    </xf>
    <xf numFmtId="165" fontId="12" fillId="0" borderId="6" xfId="1" applyNumberFormat="1" applyFont="1" applyBorder="1" applyAlignment="1"/>
    <xf numFmtId="4" fontId="14" fillId="0" borderId="6" xfId="1" applyNumberFormat="1" applyFont="1" applyBorder="1" applyAlignment="1">
      <alignment vertical="center" wrapText="1"/>
    </xf>
    <xf numFmtId="0" fontId="12" fillId="0" borderId="6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2" fillId="0" borderId="6" xfId="0" applyFont="1" applyBorder="1" applyAlignment="1">
      <alignment horizontal="left"/>
    </xf>
    <xf numFmtId="0" fontId="12" fillId="2" borderId="6" xfId="0" applyFont="1" applyFill="1" applyBorder="1" applyAlignment="1"/>
    <xf numFmtId="0" fontId="12" fillId="0" borderId="10" xfId="0" applyFont="1" applyBorder="1" applyAlignment="1"/>
    <xf numFmtId="4" fontId="10" fillId="0" borderId="11" xfId="1" applyNumberFormat="1" applyFont="1" applyBorder="1" applyAlignment="1">
      <alignment vertical="center" wrapText="1"/>
    </xf>
    <xf numFmtId="4" fontId="10" fillId="0" borderId="6" xfId="1" applyNumberFormat="1" applyFont="1" applyBorder="1" applyAlignment="1">
      <alignment vertical="center" wrapText="1"/>
    </xf>
    <xf numFmtId="4" fontId="14" fillId="2" borderId="6" xfId="0" applyNumberFormat="1" applyFont="1" applyFill="1" applyBorder="1" applyAlignment="1">
      <alignment wrapText="1"/>
    </xf>
    <xf numFmtId="4" fontId="2" fillId="0" borderId="6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wrapText="1"/>
    </xf>
    <xf numFmtId="0" fontId="6" fillId="0" borderId="6" xfId="0" applyFont="1" applyBorder="1" applyAlignment="1"/>
    <xf numFmtId="0" fontId="6" fillId="0" borderId="6" xfId="0" applyFont="1" applyBorder="1" applyAlignment="1">
      <alignment wrapText="1"/>
    </xf>
    <xf numFmtId="4" fontId="7" fillId="2" borderId="6" xfId="0" applyNumberFormat="1" applyFont="1" applyFill="1" applyBorder="1" applyAlignment="1">
      <alignment horizontal="right"/>
    </xf>
    <xf numFmtId="0" fontId="12" fillId="0" borderId="2" xfId="0" applyFont="1" applyBorder="1" applyAlignment="1"/>
    <xf numFmtId="0" fontId="7" fillId="2" borderId="6" xfId="0" applyFont="1" applyFill="1" applyBorder="1" applyAlignment="1">
      <alignment horizontal="left"/>
    </xf>
    <xf numFmtId="0" fontId="6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 wrapText="1"/>
    </xf>
    <xf numFmtId="164" fontId="12" fillId="0" borderId="13" xfId="0" applyNumberFormat="1" applyFont="1" applyBorder="1" applyAlignment="1">
      <alignment wrapText="1"/>
    </xf>
    <xf numFmtId="0" fontId="12" fillId="0" borderId="12" xfId="0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12" fillId="0" borderId="15" xfId="0" applyFont="1" applyBorder="1" applyAlignment="1">
      <alignment wrapText="1"/>
    </xf>
    <xf numFmtId="164" fontId="12" fillId="0" borderId="16" xfId="0" applyNumberFormat="1" applyFont="1" applyBorder="1" applyAlignment="1">
      <alignment wrapText="1"/>
    </xf>
    <xf numFmtId="0" fontId="6" fillId="4" borderId="17" xfId="0" applyFont="1" applyFill="1" applyBorder="1" applyAlignment="1">
      <alignment horizontal="right"/>
    </xf>
    <xf numFmtId="0" fontId="7" fillId="4" borderId="18" xfId="0" applyFont="1" applyFill="1" applyBorder="1" applyAlignment="1">
      <alignment horizontal="right" wrapText="1"/>
    </xf>
    <xf numFmtId="164" fontId="7" fillId="4" borderId="19" xfId="0" applyNumberFormat="1" applyFont="1" applyFill="1" applyBorder="1" applyAlignment="1">
      <alignment wrapText="1"/>
    </xf>
    <xf numFmtId="0" fontId="6" fillId="0" borderId="20" xfId="0" applyFont="1" applyBorder="1"/>
    <xf numFmtId="0" fontId="6" fillId="0" borderId="11" xfId="0" applyFont="1" applyBorder="1" applyAlignment="1">
      <alignment wrapText="1"/>
    </xf>
    <xf numFmtId="4" fontId="2" fillId="0" borderId="21" xfId="0" applyNumberFormat="1" applyFont="1" applyBorder="1"/>
    <xf numFmtId="0" fontId="0" fillId="0" borderId="22" xfId="0" applyBorder="1"/>
    <xf numFmtId="0" fontId="7" fillId="0" borderId="2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1" fillId="6" borderId="5" xfId="0" applyFont="1" applyFill="1" applyBorder="1" applyAlignment="1">
      <alignment horizontal="left" vertical="center"/>
    </xf>
    <xf numFmtId="4" fontId="11" fillId="6" borderId="5" xfId="0" applyNumberFormat="1" applyFont="1" applyFill="1" applyBorder="1" applyAlignment="1">
      <alignment horizontal="right" vertical="center"/>
    </xf>
    <xf numFmtId="0" fontId="11" fillId="6" borderId="6" xfId="0" applyFont="1" applyFill="1" applyBorder="1" applyAlignment="1"/>
    <xf numFmtId="4" fontId="11" fillId="6" borderId="6" xfId="0" applyNumberFormat="1" applyFont="1" applyFill="1" applyBorder="1" applyAlignment="1">
      <alignment horizontal="center"/>
    </xf>
    <xf numFmtId="4" fontId="11" fillId="6" borderId="6" xfId="0" applyNumberFormat="1" applyFont="1" applyFill="1" applyBorder="1" applyAlignment="1">
      <alignment horizontal="right"/>
    </xf>
    <xf numFmtId="4" fontId="11" fillId="6" borderId="6" xfId="0" applyNumberFormat="1" applyFont="1" applyFill="1" applyBorder="1" applyAlignment="1"/>
    <xf numFmtId="0" fontId="11" fillId="6" borderId="6" xfId="0" applyFont="1" applyFill="1" applyBorder="1" applyAlignment="1">
      <alignment horizontal="left"/>
    </xf>
    <xf numFmtId="4" fontId="17" fillId="6" borderId="6" xfId="0" applyNumberFormat="1" applyFont="1" applyFill="1" applyBorder="1" applyAlignment="1">
      <alignment vertical="center" wrapText="1"/>
    </xf>
    <xf numFmtId="4" fontId="14" fillId="0" borderId="2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wrapText="1"/>
    </xf>
    <xf numFmtId="0" fontId="17" fillId="0" borderId="6" xfId="0" applyFont="1" applyBorder="1"/>
    <xf numFmtId="4" fontId="12" fillId="2" borderId="6" xfId="0" applyNumberFormat="1" applyFont="1" applyFill="1" applyBorder="1" applyAlignment="1">
      <alignment horizontal="right"/>
    </xf>
    <xf numFmtId="4" fontId="14" fillId="0" borderId="2" xfId="0" applyNumberFormat="1" applyFont="1" applyBorder="1" applyAlignment="1">
      <alignment vertical="center" wrapText="1"/>
    </xf>
    <xf numFmtId="0" fontId="12" fillId="2" borderId="6" xfId="0" applyFont="1" applyFill="1" applyBorder="1" applyAlignment="1">
      <alignment wrapText="1"/>
    </xf>
    <xf numFmtId="0" fontId="11" fillId="0" borderId="6" xfId="0" applyFont="1" applyBorder="1" applyAlignment="1">
      <alignment horizontal="left"/>
    </xf>
    <xf numFmtId="4" fontId="12" fillId="0" borderId="6" xfId="1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horizontal="center" wrapText="1"/>
    </xf>
    <xf numFmtId="4" fontId="12" fillId="0" borderId="6" xfId="0" applyNumberFormat="1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2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0" fontId="12" fillId="0" borderId="12" xfId="0" applyFont="1" applyBorder="1" applyAlignment="1">
      <alignment horizontal="right" vertical="center"/>
    </xf>
    <xf numFmtId="0" fontId="6" fillId="0" borderId="25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5"/>
  <sheetViews>
    <sheetView tabSelected="1" topLeftCell="A232" zoomScaleNormal="100" zoomScaleSheetLayoutView="85" workbookViewId="0">
      <selection activeCell="A240" sqref="A240:D240"/>
    </sheetView>
  </sheetViews>
  <sheetFormatPr defaultRowHeight="15" x14ac:dyDescent="0.25"/>
  <cols>
    <col min="1" max="1" width="9.140625" customWidth="1"/>
    <col min="2" max="2" width="56.7109375" customWidth="1"/>
    <col min="3" max="4" width="17" style="10" customWidth="1"/>
    <col min="5" max="5" width="0.85546875" customWidth="1"/>
  </cols>
  <sheetData>
    <row r="1" spans="1:11" ht="69" customHeight="1" x14ac:dyDescent="0.25">
      <c r="A1" s="24"/>
      <c r="B1" s="109" t="s">
        <v>136</v>
      </c>
      <c r="C1" s="109"/>
      <c r="D1" s="109"/>
      <c r="E1" s="24"/>
      <c r="F1" s="19"/>
      <c r="G1" s="19"/>
      <c r="H1" s="19"/>
      <c r="I1" s="19"/>
      <c r="J1" s="19"/>
      <c r="K1" s="19"/>
    </row>
    <row r="3" spans="1:11" ht="19.5" customHeight="1" x14ac:dyDescent="0.25">
      <c r="A3" s="110" t="s">
        <v>135</v>
      </c>
      <c r="B3" s="110"/>
      <c r="C3" s="110"/>
      <c r="D3" s="110"/>
      <c r="E3" s="7"/>
    </row>
    <row r="4" spans="1:11" ht="33.75" customHeight="1" x14ac:dyDescent="0.25">
      <c r="A4" s="110" t="s">
        <v>26</v>
      </c>
      <c r="B4" s="110"/>
      <c r="C4" s="110"/>
      <c r="D4" s="110"/>
      <c r="E4" s="7"/>
    </row>
    <row r="5" spans="1:11" ht="15" customHeight="1" x14ac:dyDescent="0.25">
      <c r="A5" s="99"/>
      <c r="B5" s="99"/>
      <c r="C5" s="99"/>
      <c r="D5" s="99"/>
      <c r="E5" s="7"/>
    </row>
    <row r="6" spans="1:11" x14ac:dyDescent="0.25">
      <c r="A6" s="111" t="s">
        <v>1</v>
      </c>
      <c r="B6" s="111"/>
      <c r="C6" s="111"/>
      <c r="D6" s="111"/>
      <c r="E6" s="8"/>
    </row>
    <row r="7" spans="1:11" ht="18" customHeight="1" x14ac:dyDescent="0.25">
      <c r="B7" s="114"/>
      <c r="C7" s="115"/>
      <c r="D7" s="13"/>
      <c r="E7" s="9"/>
    </row>
    <row r="8" spans="1:11" ht="26.25" customHeight="1" x14ac:dyDescent="0.25">
      <c r="B8" s="79" t="s">
        <v>0</v>
      </c>
      <c r="C8" s="80" t="s">
        <v>134</v>
      </c>
      <c r="D8" s="80" t="s">
        <v>140</v>
      </c>
      <c r="E8" s="1"/>
    </row>
    <row r="9" spans="1:11" ht="20.100000000000001" customHeight="1" x14ac:dyDescent="0.25">
      <c r="B9" s="25" t="s">
        <v>37</v>
      </c>
      <c r="C9" s="26">
        <v>38000</v>
      </c>
      <c r="D9" s="26">
        <v>19241.879999999997</v>
      </c>
      <c r="E9" s="2"/>
    </row>
    <row r="10" spans="1:11" ht="20.100000000000001" customHeight="1" x14ac:dyDescent="0.25">
      <c r="B10" s="27" t="s">
        <v>38</v>
      </c>
      <c r="C10" s="28"/>
      <c r="D10" s="28"/>
      <c r="E10" s="2"/>
    </row>
    <row r="11" spans="1:11" ht="20.100000000000001" customHeight="1" x14ac:dyDescent="0.25">
      <c r="B11" s="29" t="s">
        <v>39</v>
      </c>
      <c r="C11" s="30">
        <v>6000</v>
      </c>
      <c r="D11" s="30">
        <v>0</v>
      </c>
      <c r="E11" s="2"/>
    </row>
    <row r="12" spans="1:11" ht="20.100000000000001" customHeight="1" x14ac:dyDescent="0.25">
      <c r="B12" s="29" t="s">
        <v>40</v>
      </c>
      <c r="C12" s="30">
        <v>6000</v>
      </c>
      <c r="D12" s="30">
        <v>500</v>
      </c>
      <c r="E12" s="2"/>
    </row>
    <row r="13" spans="1:11" ht="20.100000000000001" customHeight="1" x14ac:dyDescent="0.25">
      <c r="B13" s="29" t="s">
        <v>92</v>
      </c>
      <c r="C13" s="30">
        <v>5000</v>
      </c>
      <c r="D13" s="30">
        <v>5000</v>
      </c>
      <c r="E13" s="2"/>
    </row>
    <row r="14" spans="1:11" ht="20.100000000000001" customHeight="1" x14ac:dyDescent="0.25">
      <c r="B14" s="31" t="s">
        <v>41</v>
      </c>
      <c r="C14" s="28"/>
      <c r="D14" s="28"/>
      <c r="E14" s="2"/>
    </row>
    <row r="15" spans="1:11" ht="20.100000000000001" customHeight="1" x14ac:dyDescent="0.25">
      <c r="B15" s="29" t="s">
        <v>54</v>
      </c>
      <c r="C15" s="30">
        <v>7000</v>
      </c>
      <c r="D15" s="30">
        <v>0</v>
      </c>
      <c r="E15" s="2"/>
    </row>
    <row r="16" spans="1:11" ht="20.100000000000001" customHeight="1" x14ac:dyDescent="0.25">
      <c r="B16" s="29" t="s">
        <v>55</v>
      </c>
      <c r="C16" s="30">
        <v>14000</v>
      </c>
      <c r="D16" s="30">
        <v>13741.88</v>
      </c>
      <c r="E16" s="2"/>
    </row>
    <row r="17" spans="2:5" ht="20.100000000000001" customHeight="1" x14ac:dyDescent="0.25">
      <c r="B17" s="32"/>
      <c r="C17" s="30"/>
      <c r="D17" s="30"/>
      <c r="E17" s="2"/>
    </row>
    <row r="18" spans="2:5" ht="20.100000000000001" customHeight="1" x14ac:dyDescent="0.25">
      <c r="B18" s="34" t="s">
        <v>42</v>
      </c>
      <c r="C18" s="35">
        <v>528300</v>
      </c>
      <c r="D18" s="35">
        <v>528275</v>
      </c>
      <c r="E18" s="2"/>
    </row>
    <row r="19" spans="2:5" ht="20.100000000000001" customHeight="1" x14ac:dyDescent="0.25">
      <c r="B19" s="27" t="s">
        <v>43</v>
      </c>
      <c r="C19" s="28"/>
      <c r="D19" s="28"/>
      <c r="E19" s="2"/>
    </row>
    <row r="20" spans="2:5" ht="20.100000000000001" customHeight="1" x14ac:dyDescent="0.25">
      <c r="B20" s="32" t="s">
        <v>56</v>
      </c>
      <c r="C20" s="33">
        <v>63500</v>
      </c>
      <c r="D20" s="33">
        <v>63500</v>
      </c>
      <c r="E20" s="2"/>
    </row>
    <row r="21" spans="2:5" ht="20.100000000000001" customHeight="1" x14ac:dyDescent="0.25">
      <c r="B21" s="32" t="s">
        <v>133</v>
      </c>
      <c r="C21" s="30">
        <v>9400</v>
      </c>
      <c r="D21" s="30">
        <v>9375</v>
      </c>
      <c r="E21" s="2"/>
    </row>
    <row r="22" spans="2:5" ht="20.100000000000001" customHeight="1" x14ac:dyDescent="0.25">
      <c r="B22" s="32" t="s">
        <v>44</v>
      </c>
      <c r="C22" s="30">
        <v>455400</v>
      </c>
      <c r="D22" s="30">
        <v>455400</v>
      </c>
      <c r="E22" s="2"/>
    </row>
    <row r="23" spans="2:5" ht="20.100000000000001" customHeight="1" x14ac:dyDescent="0.25">
      <c r="B23" s="32"/>
      <c r="C23" s="36"/>
      <c r="D23" s="36"/>
      <c r="E23" s="2"/>
    </row>
    <row r="24" spans="2:5" ht="20.100000000000001" customHeight="1" x14ac:dyDescent="0.25">
      <c r="B24" s="34" t="s">
        <v>59</v>
      </c>
      <c r="C24" s="37">
        <v>215000</v>
      </c>
      <c r="D24" s="37">
        <v>242363.5</v>
      </c>
      <c r="E24" s="2"/>
    </row>
    <row r="25" spans="2:5" ht="20.100000000000001" customHeight="1" x14ac:dyDescent="0.25">
      <c r="B25" s="38" t="s">
        <v>90</v>
      </c>
      <c r="C25" s="30">
        <v>215000</v>
      </c>
      <c r="D25" s="30">
        <v>242363.5</v>
      </c>
      <c r="E25" s="2"/>
    </row>
    <row r="26" spans="2:5" ht="20.100000000000001" customHeight="1" x14ac:dyDescent="0.25">
      <c r="B26" s="38"/>
      <c r="C26" s="39"/>
      <c r="D26" s="39"/>
      <c r="E26" s="2"/>
    </row>
    <row r="27" spans="2:5" ht="20.100000000000001" customHeight="1" x14ac:dyDescent="0.25">
      <c r="B27" s="34" t="s">
        <v>33</v>
      </c>
      <c r="C27" s="37">
        <v>2025000</v>
      </c>
      <c r="D27" s="37">
        <v>1343707.03</v>
      </c>
      <c r="E27" s="2"/>
    </row>
    <row r="28" spans="2:5" ht="20.100000000000001" customHeight="1" x14ac:dyDescent="0.25">
      <c r="B28" s="38" t="s">
        <v>60</v>
      </c>
      <c r="C28" s="39"/>
      <c r="D28" s="39"/>
      <c r="E28" s="2"/>
    </row>
    <row r="29" spans="2:5" ht="20.100000000000001" customHeight="1" x14ac:dyDescent="0.25">
      <c r="B29" s="38" t="s">
        <v>61</v>
      </c>
      <c r="C29" s="30">
        <v>1000000</v>
      </c>
      <c r="D29" s="30">
        <v>899386.3</v>
      </c>
      <c r="E29" s="2"/>
    </row>
    <row r="30" spans="2:5" ht="20.100000000000001" customHeight="1" x14ac:dyDescent="0.25">
      <c r="B30" s="38" t="s">
        <v>62</v>
      </c>
      <c r="C30" s="30">
        <v>250000</v>
      </c>
      <c r="D30" s="30">
        <v>124700</v>
      </c>
      <c r="E30" s="2"/>
    </row>
    <row r="31" spans="2:5" ht="20.100000000000001" customHeight="1" x14ac:dyDescent="0.25">
      <c r="B31" s="38" t="s">
        <v>63</v>
      </c>
      <c r="C31" s="30">
        <v>75000</v>
      </c>
      <c r="D31" s="30">
        <v>86770.73</v>
      </c>
      <c r="E31" s="2"/>
    </row>
    <row r="32" spans="2:5" ht="20.100000000000001" customHeight="1" x14ac:dyDescent="0.25">
      <c r="B32" s="38"/>
      <c r="C32" s="39"/>
      <c r="D32" s="39"/>
      <c r="E32" s="2"/>
    </row>
    <row r="33" spans="2:5" ht="20.100000000000001" customHeight="1" x14ac:dyDescent="0.25">
      <c r="B33" s="38" t="s">
        <v>64</v>
      </c>
      <c r="C33" s="30"/>
      <c r="D33" s="30"/>
      <c r="E33" s="2"/>
    </row>
    <row r="34" spans="2:5" ht="20.100000000000001" customHeight="1" x14ac:dyDescent="0.25">
      <c r="B34" s="38" t="s">
        <v>34</v>
      </c>
      <c r="C34" s="30">
        <v>300000</v>
      </c>
      <c r="D34" s="30">
        <v>232850</v>
      </c>
      <c r="E34" s="2"/>
    </row>
    <row r="35" spans="2:5" ht="20.100000000000001" customHeight="1" x14ac:dyDescent="0.25">
      <c r="B35" s="38"/>
      <c r="C35" s="39"/>
      <c r="D35" s="39"/>
      <c r="E35" s="2"/>
    </row>
    <row r="36" spans="2:5" ht="20.100000000000001" customHeight="1" x14ac:dyDescent="0.25">
      <c r="B36" s="38" t="s">
        <v>65</v>
      </c>
      <c r="C36" s="39"/>
      <c r="D36" s="39"/>
      <c r="E36" s="2"/>
    </row>
    <row r="37" spans="2:5" ht="20.100000000000001" customHeight="1" x14ac:dyDescent="0.25">
      <c r="B37" s="38" t="s">
        <v>66</v>
      </c>
      <c r="C37" s="30">
        <v>400000</v>
      </c>
      <c r="D37" s="30">
        <v>0</v>
      </c>
      <c r="E37" s="2"/>
    </row>
    <row r="38" spans="2:5" ht="20.100000000000001" customHeight="1" x14ac:dyDescent="0.25">
      <c r="B38" s="38"/>
      <c r="C38" s="39"/>
      <c r="D38" s="39"/>
      <c r="E38" s="2"/>
    </row>
    <row r="39" spans="2:5" ht="20.100000000000001" customHeight="1" x14ac:dyDescent="0.25">
      <c r="B39" s="34" t="s">
        <v>58</v>
      </c>
      <c r="C39" s="35">
        <v>270000</v>
      </c>
      <c r="D39" s="35">
        <v>238800</v>
      </c>
      <c r="E39" s="2"/>
    </row>
    <row r="40" spans="2:5" ht="20.100000000000001" customHeight="1" x14ac:dyDescent="0.25">
      <c r="B40" s="38" t="s">
        <v>67</v>
      </c>
      <c r="C40" s="33">
        <v>270000</v>
      </c>
      <c r="D40" s="33">
        <v>238800</v>
      </c>
      <c r="E40" s="2"/>
    </row>
    <row r="41" spans="2:5" ht="20.100000000000001" customHeight="1" x14ac:dyDescent="0.25">
      <c r="B41" s="38"/>
      <c r="C41" s="39"/>
      <c r="D41" s="39"/>
      <c r="E41" s="2"/>
    </row>
    <row r="42" spans="2:5" ht="20.100000000000001" customHeight="1" x14ac:dyDescent="0.25">
      <c r="B42" s="34" t="s">
        <v>35</v>
      </c>
      <c r="C42" s="37">
        <v>1445000</v>
      </c>
      <c r="D42" s="37">
        <v>954373.46</v>
      </c>
      <c r="E42" s="2"/>
    </row>
    <row r="43" spans="2:5" ht="20.100000000000001" customHeight="1" x14ac:dyDescent="0.25">
      <c r="B43" s="38" t="s">
        <v>97</v>
      </c>
      <c r="C43" s="30">
        <v>250000</v>
      </c>
      <c r="D43" s="30">
        <v>0</v>
      </c>
      <c r="E43" s="2"/>
    </row>
    <row r="44" spans="2:5" ht="20.100000000000001" customHeight="1" x14ac:dyDescent="0.25">
      <c r="B44" s="38" t="s">
        <v>68</v>
      </c>
      <c r="C44" s="30">
        <v>240000</v>
      </c>
      <c r="D44" s="30">
        <v>0</v>
      </c>
      <c r="E44" s="2"/>
    </row>
    <row r="45" spans="2:5" ht="20.100000000000001" customHeight="1" x14ac:dyDescent="0.25">
      <c r="B45" s="38" t="s">
        <v>36</v>
      </c>
      <c r="C45" s="30">
        <v>955000</v>
      </c>
      <c r="D45" s="30">
        <v>954373.46</v>
      </c>
      <c r="E45" s="2"/>
    </row>
    <row r="46" spans="2:5" ht="20.100000000000001" customHeight="1" x14ac:dyDescent="0.25">
      <c r="B46" s="38"/>
      <c r="C46" s="39"/>
      <c r="D46" s="39"/>
      <c r="E46" s="2"/>
    </row>
    <row r="47" spans="2:5" ht="20.100000000000001" customHeight="1" x14ac:dyDescent="0.25">
      <c r="B47" s="34" t="s">
        <v>91</v>
      </c>
      <c r="C47" s="37">
        <v>2145000</v>
      </c>
      <c r="D47" s="37">
        <v>2083667.91</v>
      </c>
      <c r="E47" s="2"/>
    </row>
    <row r="48" spans="2:5" ht="20.100000000000001" customHeight="1" x14ac:dyDescent="0.25">
      <c r="B48" s="38" t="s">
        <v>125</v>
      </c>
      <c r="C48" s="30">
        <v>1969000</v>
      </c>
      <c r="D48" s="30">
        <v>1961288.71</v>
      </c>
      <c r="E48" s="2"/>
    </row>
    <row r="49" spans="2:5" ht="20.100000000000001" customHeight="1" x14ac:dyDescent="0.25">
      <c r="B49" s="38" t="s">
        <v>126</v>
      </c>
      <c r="C49" s="30">
        <v>176000</v>
      </c>
      <c r="D49" s="30">
        <v>122379.2</v>
      </c>
      <c r="E49" s="2"/>
    </row>
    <row r="50" spans="2:5" ht="20.100000000000001" customHeight="1" x14ac:dyDescent="0.25">
      <c r="B50" s="38"/>
      <c r="C50" s="39"/>
      <c r="D50" s="39"/>
      <c r="E50" s="2"/>
    </row>
    <row r="51" spans="2:5" ht="20.100000000000001" customHeight="1" x14ac:dyDescent="0.25">
      <c r="B51" s="34" t="s">
        <v>69</v>
      </c>
      <c r="C51" s="37">
        <v>2153500</v>
      </c>
      <c r="D51" s="37">
        <v>1693789.5099999998</v>
      </c>
      <c r="E51" s="2"/>
    </row>
    <row r="52" spans="2:5" ht="20.100000000000001" customHeight="1" x14ac:dyDescent="0.25">
      <c r="B52" s="38" t="s">
        <v>70</v>
      </c>
      <c r="C52" s="30">
        <v>167000</v>
      </c>
      <c r="D52" s="30">
        <v>166487.5</v>
      </c>
      <c r="E52" s="2"/>
    </row>
    <row r="53" spans="2:5" ht="20.100000000000001" customHeight="1" x14ac:dyDescent="0.25">
      <c r="B53" s="38" t="s">
        <v>71</v>
      </c>
      <c r="C53" s="30">
        <v>150000</v>
      </c>
      <c r="D53" s="30">
        <v>5990.63</v>
      </c>
      <c r="E53" s="2"/>
    </row>
    <row r="54" spans="2:5" ht="20.100000000000001" customHeight="1" x14ac:dyDescent="0.25">
      <c r="B54" s="38" t="s">
        <v>72</v>
      </c>
      <c r="C54" s="30">
        <v>125000</v>
      </c>
      <c r="D54" s="30">
        <v>93750</v>
      </c>
      <c r="E54" s="2"/>
    </row>
    <row r="55" spans="2:5" ht="20.100000000000001" customHeight="1" x14ac:dyDescent="0.25">
      <c r="B55" s="38" t="s">
        <v>73</v>
      </c>
      <c r="C55" s="30">
        <v>200000</v>
      </c>
      <c r="D55" s="30">
        <v>69640.100000000006</v>
      </c>
      <c r="E55" s="2"/>
    </row>
    <row r="56" spans="2:5" ht="20.100000000000001" customHeight="1" x14ac:dyDescent="0.25">
      <c r="B56" s="94" t="s">
        <v>130</v>
      </c>
      <c r="C56" s="56">
        <v>276500</v>
      </c>
      <c r="D56" s="56">
        <v>270010</v>
      </c>
      <c r="E56" s="2"/>
    </row>
    <row r="57" spans="2:5" ht="20.100000000000001" customHeight="1" x14ac:dyDescent="0.25">
      <c r="B57" s="38" t="s">
        <v>74</v>
      </c>
      <c r="C57" s="30">
        <v>380000</v>
      </c>
      <c r="D57" s="30">
        <v>259620.15</v>
      </c>
      <c r="E57" s="2"/>
    </row>
    <row r="58" spans="2:5" ht="20.100000000000001" customHeight="1" x14ac:dyDescent="0.25">
      <c r="B58" s="38" t="s">
        <v>75</v>
      </c>
      <c r="C58" s="30">
        <v>600000</v>
      </c>
      <c r="D58" s="30">
        <v>574723.75</v>
      </c>
      <c r="E58" s="2"/>
    </row>
    <row r="59" spans="2:5" ht="20.100000000000001" customHeight="1" x14ac:dyDescent="0.25">
      <c r="B59" s="38" t="s">
        <v>76</v>
      </c>
      <c r="C59" s="30">
        <v>255000</v>
      </c>
      <c r="D59" s="30">
        <v>253567.38</v>
      </c>
      <c r="E59" s="2"/>
    </row>
    <row r="60" spans="2:5" ht="20.100000000000001" customHeight="1" x14ac:dyDescent="0.25">
      <c r="B60" s="38"/>
      <c r="C60" s="39"/>
      <c r="D60" s="39"/>
      <c r="E60" s="2"/>
    </row>
    <row r="61" spans="2:5" ht="20.100000000000001" customHeight="1" x14ac:dyDescent="0.25">
      <c r="B61" s="34" t="s">
        <v>77</v>
      </c>
      <c r="C61" s="37">
        <v>45000</v>
      </c>
      <c r="D61" s="37">
        <v>35000</v>
      </c>
      <c r="E61" s="2"/>
    </row>
    <row r="62" spans="2:5" ht="20.100000000000001" customHeight="1" x14ac:dyDescent="0.25">
      <c r="B62" s="38" t="s">
        <v>78</v>
      </c>
      <c r="C62" s="30">
        <v>45000</v>
      </c>
      <c r="D62" s="30">
        <v>35000</v>
      </c>
      <c r="E62" s="2"/>
    </row>
    <row r="63" spans="2:5" ht="20.100000000000001" customHeight="1" x14ac:dyDescent="0.25">
      <c r="B63" s="38"/>
      <c r="C63" s="39"/>
      <c r="D63" s="39"/>
      <c r="E63" s="2"/>
    </row>
    <row r="64" spans="2:5" ht="20.100000000000001" customHeight="1" x14ac:dyDescent="0.25">
      <c r="B64" s="34" t="s">
        <v>79</v>
      </c>
      <c r="C64" s="37">
        <v>216000</v>
      </c>
      <c r="D64" s="37">
        <v>87494.59</v>
      </c>
      <c r="E64" s="2"/>
    </row>
    <row r="65" spans="2:5" ht="20.100000000000001" customHeight="1" x14ac:dyDescent="0.25">
      <c r="B65" s="38" t="s">
        <v>102</v>
      </c>
      <c r="C65" s="30">
        <v>216000</v>
      </c>
      <c r="D65" s="30">
        <v>87494.59</v>
      </c>
      <c r="E65" s="2"/>
    </row>
    <row r="66" spans="2:5" ht="20.100000000000001" customHeight="1" x14ac:dyDescent="0.25">
      <c r="B66" s="38"/>
      <c r="C66" s="39"/>
      <c r="D66" s="39"/>
      <c r="E66" s="2"/>
    </row>
    <row r="67" spans="2:5" ht="20.100000000000001" customHeight="1" x14ac:dyDescent="0.25">
      <c r="B67" s="34" t="s">
        <v>80</v>
      </c>
      <c r="C67" s="37">
        <v>1224000</v>
      </c>
      <c r="D67" s="37">
        <v>1200850.1499999999</v>
      </c>
      <c r="E67" s="2"/>
    </row>
    <row r="68" spans="2:5" ht="20.100000000000001" customHeight="1" x14ac:dyDescent="0.25">
      <c r="B68" s="38" t="s">
        <v>81</v>
      </c>
      <c r="C68" s="56">
        <v>1224000</v>
      </c>
      <c r="D68" s="56">
        <v>1200850.1499999999</v>
      </c>
      <c r="E68" s="2"/>
    </row>
    <row r="69" spans="2:5" ht="20.100000000000001" customHeight="1" x14ac:dyDescent="0.25">
      <c r="B69" s="38"/>
      <c r="C69" s="39"/>
      <c r="D69" s="39"/>
      <c r="E69" s="2"/>
    </row>
    <row r="70" spans="2:5" ht="20.100000000000001" customHeight="1" x14ac:dyDescent="0.25">
      <c r="B70" s="34" t="s">
        <v>82</v>
      </c>
      <c r="C70" s="37">
        <v>70000</v>
      </c>
      <c r="D70" s="37"/>
      <c r="E70" s="2"/>
    </row>
    <row r="71" spans="2:5" ht="20.100000000000001" customHeight="1" x14ac:dyDescent="0.25">
      <c r="B71" s="38" t="s">
        <v>83</v>
      </c>
      <c r="C71" s="30">
        <v>70000</v>
      </c>
      <c r="D71" s="30">
        <v>0</v>
      </c>
      <c r="E71" s="2"/>
    </row>
    <row r="72" spans="2:5" ht="20.100000000000001" customHeight="1" x14ac:dyDescent="0.25">
      <c r="B72" s="38"/>
      <c r="C72" s="39"/>
      <c r="D72" s="39"/>
      <c r="E72" s="2"/>
    </row>
    <row r="73" spans="2:5" ht="20.100000000000001" customHeight="1" x14ac:dyDescent="0.25">
      <c r="B73" s="34" t="s">
        <v>84</v>
      </c>
      <c r="C73" s="37">
        <v>100000</v>
      </c>
      <c r="D73" s="37">
        <v>95751.27</v>
      </c>
      <c r="E73" s="2"/>
    </row>
    <row r="74" spans="2:5" ht="20.100000000000001" customHeight="1" x14ac:dyDescent="0.25">
      <c r="B74" s="38" t="s">
        <v>85</v>
      </c>
      <c r="C74" s="30">
        <v>100000</v>
      </c>
      <c r="D74" s="30">
        <v>95751.27</v>
      </c>
      <c r="E74" s="2"/>
    </row>
    <row r="75" spans="2:5" ht="20.100000000000001" customHeight="1" x14ac:dyDescent="0.25">
      <c r="B75" s="38"/>
      <c r="C75" s="39"/>
      <c r="D75" s="39"/>
      <c r="E75" s="2"/>
    </row>
    <row r="76" spans="2:5" ht="20.100000000000001" customHeight="1" x14ac:dyDescent="0.25">
      <c r="B76" s="34" t="s">
        <v>28</v>
      </c>
      <c r="C76" s="37">
        <v>20709000</v>
      </c>
      <c r="D76" s="37">
        <v>13080739</v>
      </c>
      <c r="E76" s="2"/>
    </row>
    <row r="77" spans="2:5" ht="20.100000000000001" customHeight="1" x14ac:dyDescent="0.25">
      <c r="B77" s="38" t="s">
        <v>29</v>
      </c>
      <c r="C77" s="30">
        <v>7700000</v>
      </c>
      <c r="D77" s="30">
        <v>6571037.0300000003</v>
      </c>
      <c r="E77" s="2"/>
    </row>
    <row r="78" spans="2:5" ht="20.100000000000001" customHeight="1" x14ac:dyDescent="0.25">
      <c r="B78" s="38" t="s">
        <v>30</v>
      </c>
      <c r="C78" s="30">
        <v>125000</v>
      </c>
      <c r="D78" s="30">
        <v>0</v>
      </c>
      <c r="E78" s="2"/>
    </row>
    <row r="79" spans="2:5" ht="20.100000000000001" customHeight="1" x14ac:dyDescent="0.25">
      <c r="B79" s="38" t="s">
        <v>86</v>
      </c>
      <c r="C79" s="30">
        <v>12854000</v>
      </c>
      <c r="D79" s="30">
        <v>6489301.9699999997</v>
      </c>
      <c r="E79" s="2"/>
    </row>
    <row r="80" spans="2:5" ht="20.100000000000001" customHeight="1" x14ac:dyDescent="0.25">
      <c r="B80" s="38" t="s">
        <v>87</v>
      </c>
      <c r="C80" s="30">
        <v>30000</v>
      </c>
      <c r="D80" s="30">
        <v>20400</v>
      </c>
      <c r="E80" s="2"/>
    </row>
    <row r="81" spans="2:5" ht="20.100000000000001" customHeight="1" x14ac:dyDescent="0.25">
      <c r="B81" s="38"/>
      <c r="C81" s="39"/>
      <c r="D81" s="39"/>
      <c r="E81" s="2"/>
    </row>
    <row r="82" spans="2:5" ht="20.100000000000001" customHeight="1" x14ac:dyDescent="0.25">
      <c r="B82" s="34" t="s">
        <v>32</v>
      </c>
      <c r="C82" s="37">
        <v>150000</v>
      </c>
      <c r="D82" s="37">
        <v>147014.37</v>
      </c>
      <c r="E82" s="2"/>
    </row>
    <row r="83" spans="2:5" ht="20.100000000000001" customHeight="1" x14ac:dyDescent="0.25">
      <c r="B83" s="38" t="s">
        <v>131</v>
      </c>
      <c r="C83" s="30">
        <v>150000</v>
      </c>
      <c r="D83" s="30">
        <v>147014.37</v>
      </c>
      <c r="E83" s="2"/>
    </row>
    <row r="84" spans="2:5" ht="20.100000000000001" customHeight="1" x14ac:dyDescent="0.25">
      <c r="B84" s="38"/>
      <c r="C84" s="39"/>
      <c r="D84" s="39"/>
      <c r="E84" s="2"/>
    </row>
    <row r="85" spans="2:5" ht="20.100000000000001" customHeight="1" x14ac:dyDescent="0.25">
      <c r="B85" s="34" t="s">
        <v>88</v>
      </c>
      <c r="C85" s="37">
        <v>1305000</v>
      </c>
      <c r="D85" s="37">
        <v>443569.43</v>
      </c>
      <c r="E85" s="2"/>
    </row>
    <row r="86" spans="2:5" ht="20.100000000000001" customHeight="1" x14ac:dyDescent="0.25">
      <c r="B86" s="40" t="s">
        <v>89</v>
      </c>
      <c r="C86" s="41">
        <v>1305000</v>
      </c>
      <c r="D86" s="41">
        <v>443569.43</v>
      </c>
      <c r="E86" s="2"/>
    </row>
    <row r="87" spans="2:5" ht="20.100000000000001" customHeight="1" x14ac:dyDescent="0.25">
      <c r="B87" s="12"/>
      <c r="C87" s="21"/>
      <c r="D87" s="21"/>
      <c r="E87" s="2"/>
    </row>
    <row r="88" spans="2:5" ht="20.100000000000001" customHeight="1" x14ac:dyDescent="0.25">
      <c r="B88" s="22" t="s">
        <v>127</v>
      </c>
      <c r="C88" s="23">
        <f>SUM(C9+C18+C24+C27+C39+C42+C47+C51+C61+C64+C67+C70+C73+C76+C82+C85)</f>
        <v>32638800</v>
      </c>
      <c r="D88" s="23">
        <f>SUM(D9+D18+D24+D27+D39+D42+D47+D51+D61+D64+D67+D70+D73+D76+D82+D85)</f>
        <v>22194637.099999998</v>
      </c>
      <c r="E88" s="2"/>
    </row>
    <row r="89" spans="2:5" x14ac:dyDescent="0.25">
      <c r="C89" s="15"/>
      <c r="D89" s="15"/>
      <c r="E89" s="11"/>
    </row>
    <row r="90" spans="2:5" x14ac:dyDescent="0.25">
      <c r="B90" s="112"/>
      <c r="C90" s="113"/>
      <c r="D90" s="14"/>
      <c r="E90" s="6"/>
    </row>
    <row r="91" spans="2:5" ht="21.75" customHeight="1" x14ac:dyDescent="0.25">
      <c r="B91" s="79" t="s">
        <v>0</v>
      </c>
      <c r="C91" s="80" t="s">
        <v>134</v>
      </c>
      <c r="D91" s="80" t="s">
        <v>140</v>
      </c>
      <c r="E91" s="1"/>
    </row>
    <row r="92" spans="2:5" ht="25.5" customHeight="1" x14ac:dyDescent="0.25">
      <c r="B92" s="81" t="s">
        <v>3</v>
      </c>
      <c r="C92" s="82">
        <f>SUM(C95+C96+C97+C99+C101+C103+C105)</f>
        <v>1118000</v>
      </c>
      <c r="D92" s="82">
        <f>SUM(D95+D96+D97+D99+D101+D103+D105)</f>
        <v>1020246.58</v>
      </c>
      <c r="E92" s="4"/>
    </row>
    <row r="93" spans="2:5" ht="20.100000000000001" customHeight="1" x14ac:dyDescent="0.25">
      <c r="B93" s="45" t="s">
        <v>37</v>
      </c>
      <c r="C93" s="55"/>
      <c r="D93" s="55"/>
      <c r="E93" s="2"/>
    </row>
    <row r="94" spans="2:5" ht="20.100000000000001" customHeight="1" x14ac:dyDescent="0.25">
      <c r="B94" s="53" t="s">
        <v>38</v>
      </c>
      <c r="C94" s="54"/>
      <c r="D94" s="54"/>
      <c r="E94" s="2"/>
    </row>
    <row r="95" spans="2:5" ht="20.100000000000001" customHeight="1" x14ac:dyDescent="0.25">
      <c r="B95" s="42" t="s">
        <v>39</v>
      </c>
      <c r="C95" s="43">
        <v>6000</v>
      </c>
      <c r="D95" s="43">
        <v>0</v>
      </c>
      <c r="E95" s="2"/>
    </row>
    <row r="96" spans="2:5" ht="20.100000000000001" customHeight="1" x14ac:dyDescent="0.25">
      <c r="B96" s="44" t="s">
        <v>40</v>
      </c>
      <c r="C96" s="43">
        <v>6000</v>
      </c>
      <c r="D96" s="43">
        <v>5500</v>
      </c>
      <c r="E96" s="2"/>
    </row>
    <row r="97" spans="2:5" ht="20.100000000000001" customHeight="1" x14ac:dyDescent="0.25">
      <c r="B97" s="44" t="s">
        <v>92</v>
      </c>
      <c r="C97" s="43">
        <v>5000</v>
      </c>
      <c r="D97" s="43">
        <v>0</v>
      </c>
      <c r="E97" s="2"/>
    </row>
    <row r="98" spans="2:5" ht="20.100000000000001" customHeight="1" x14ac:dyDescent="0.25">
      <c r="B98" s="50" t="s">
        <v>58</v>
      </c>
      <c r="C98" s="48"/>
      <c r="D98" s="48"/>
      <c r="E98" s="2"/>
    </row>
    <row r="99" spans="2:5" ht="20.100000000000001" customHeight="1" x14ac:dyDescent="0.25">
      <c r="B99" s="49" t="s">
        <v>67</v>
      </c>
      <c r="C99" s="48">
        <v>270000</v>
      </c>
      <c r="D99" s="48">
        <v>238800</v>
      </c>
      <c r="E99" s="2"/>
    </row>
    <row r="100" spans="2:5" ht="20.100000000000001" customHeight="1" x14ac:dyDescent="0.25">
      <c r="B100" s="45" t="s">
        <v>35</v>
      </c>
      <c r="C100" s="48"/>
      <c r="D100" s="48"/>
      <c r="E100" s="2"/>
    </row>
    <row r="101" spans="2:5" ht="20.100000000000001" customHeight="1" x14ac:dyDescent="0.25">
      <c r="B101" s="38" t="s">
        <v>93</v>
      </c>
      <c r="C101" s="48">
        <v>400000</v>
      </c>
      <c r="D101" s="48">
        <v>400000</v>
      </c>
      <c r="E101" s="2"/>
    </row>
    <row r="102" spans="2:5" ht="20.100000000000001" customHeight="1" x14ac:dyDescent="0.25">
      <c r="B102" s="45" t="s">
        <v>91</v>
      </c>
      <c r="C102" s="48"/>
      <c r="D102" s="48"/>
      <c r="E102" s="2"/>
    </row>
    <row r="103" spans="2:5" ht="20.100000000000001" customHeight="1" x14ac:dyDescent="0.25">
      <c r="B103" s="51" t="s">
        <v>94</v>
      </c>
      <c r="C103" s="48">
        <v>176000</v>
      </c>
      <c r="D103" s="48">
        <v>122379.2</v>
      </c>
      <c r="E103" s="2"/>
    </row>
    <row r="104" spans="2:5" ht="20.100000000000001" customHeight="1" x14ac:dyDescent="0.25">
      <c r="B104" s="95" t="s">
        <v>132</v>
      </c>
      <c r="C104" s="96"/>
      <c r="D104" s="96"/>
      <c r="E104" s="2"/>
    </row>
    <row r="105" spans="2:5" ht="20.100000000000001" customHeight="1" x14ac:dyDescent="0.25">
      <c r="B105" s="51" t="s">
        <v>120</v>
      </c>
      <c r="C105" s="96">
        <v>255000</v>
      </c>
      <c r="D105" s="96">
        <v>253567.38</v>
      </c>
      <c r="E105" s="2"/>
    </row>
    <row r="106" spans="2:5" ht="20.100000000000001" customHeight="1" x14ac:dyDescent="0.25">
      <c r="B106" s="45"/>
      <c r="C106" s="47"/>
      <c r="D106" s="47"/>
      <c r="E106" s="2"/>
    </row>
    <row r="107" spans="2:5" ht="24.95" customHeight="1" x14ac:dyDescent="0.25">
      <c r="B107" s="83" t="s">
        <v>4</v>
      </c>
      <c r="C107" s="84">
        <f>SUM(C109+C111+C112+C113+C115+C116+C118+C119+C121+C123+C124+C125+C126+C127+C128+C130)</f>
        <v>10403000</v>
      </c>
      <c r="D107" s="84">
        <f>SUM(D109+D111+D112+D113+D115+D116+D118+D119+D121+D123+D124+D125+D126+D127+D128+D130)</f>
        <v>7607444.1500000004</v>
      </c>
      <c r="E107" s="4"/>
    </row>
    <row r="108" spans="2:5" ht="19.5" customHeight="1" x14ac:dyDescent="0.25">
      <c r="B108" s="27" t="s">
        <v>33</v>
      </c>
      <c r="C108" s="30"/>
      <c r="D108" s="30"/>
      <c r="E108" s="4"/>
    </row>
    <row r="109" spans="2:5" ht="19.5" customHeight="1" x14ac:dyDescent="0.25">
      <c r="B109" s="32" t="s">
        <v>63</v>
      </c>
      <c r="C109" s="30">
        <v>30000</v>
      </c>
      <c r="D109" s="30">
        <v>30000</v>
      </c>
      <c r="E109" s="4"/>
    </row>
    <row r="110" spans="2:5" ht="20.100000000000001" customHeight="1" x14ac:dyDescent="0.25">
      <c r="B110" s="45" t="s">
        <v>35</v>
      </c>
      <c r="C110" s="36"/>
      <c r="D110" s="36"/>
      <c r="E110" s="4"/>
    </row>
    <row r="111" spans="2:5" ht="20.100000000000001" customHeight="1" x14ac:dyDescent="0.25">
      <c r="B111" s="38" t="s">
        <v>97</v>
      </c>
      <c r="C111" s="36">
        <v>200000</v>
      </c>
      <c r="D111" s="36">
        <v>0</v>
      </c>
      <c r="E111" s="4"/>
    </row>
    <row r="112" spans="2:5" ht="20.100000000000001" customHeight="1" x14ac:dyDescent="0.25">
      <c r="B112" s="38" t="s">
        <v>98</v>
      </c>
      <c r="C112" s="36">
        <v>240000</v>
      </c>
      <c r="D112" s="36">
        <v>0</v>
      </c>
      <c r="E112" s="4"/>
    </row>
    <row r="113" spans="2:5" ht="20.100000000000001" customHeight="1" x14ac:dyDescent="0.25">
      <c r="B113" s="38" t="s">
        <v>99</v>
      </c>
      <c r="C113" s="36">
        <v>190000</v>
      </c>
      <c r="D113" s="36">
        <v>190000</v>
      </c>
      <c r="E113" s="4"/>
    </row>
    <row r="114" spans="2:5" ht="20.100000000000001" customHeight="1" x14ac:dyDescent="0.25">
      <c r="B114" s="45" t="s">
        <v>91</v>
      </c>
      <c r="C114" s="36"/>
      <c r="D114" s="36"/>
      <c r="E114" s="4"/>
    </row>
    <row r="115" spans="2:5" ht="20.100000000000001" customHeight="1" x14ac:dyDescent="0.25">
      <c r="B115" s="38" t="s">
        <v>100</v>
      </c>
      <c r="C115" s="36">
        <v>544000</v>
      </c>
      <c r="D115" s="36">
        <v>544000</v>
      </c>
      <c r="E115" s="4"/>
    </row>
    <row r="116" spans="2:5" ht="20.100000000000001" customHeight="1" x14ac:dyDescent="0.25">
      <c r="B116" s="38" t="s">
        <v>101</v>
      </c>
      <c r="C116" s="36">
        <v>125000</v>
      </c>
      <c r="D116" s="36">
        <v>93750</v>
      </c>
      <c r="E116" s="4"/>
    </row>
    <row r="117" spans="2:5" ht="20.100000000000001" customHeight="1" x14ac:dyDescent="0.25">
      <c r="B117" s="45" t="s">
        <v>79</v>
      </c>
      <c r="C117" s="36"/>
      <c r="D117" s="36"/>
      <c r="E117" s="2"/>
    </row>
    <row r="118" spans="2:5" ht="20.100000000000001" customHeight="1" x14ac:dyDescent="0.25">
      <c r="B118" s="38" t="s">
        <v>102</v>
      </c>
      <c r="C118" s="36">
        <v>111000</v>
      </c>
      <c r="D118" s="36">
        <v>0</v>
      </c>
      <c r="E118" s="2"/>
    </row>
    <row r="119" spans="2:5" ht="20.100000000000001" customHeight="1" x14ac:dyDescent="0.25">
      <c r="B119" s="38" t="s">
        <v>103</v>
      </c>
      <c r="C119" s="36">
        <v>80000</v>
      </c>
      <c r="D119" s="36">
        <v>80000</v>
      </c>
      <c r="E119" s="2"/>
    </row>
    <row r="120" spans="2:5" ht="20.100000000000001" customHeight="1" x14ac:dyDescent="0.25">
      <c r="B120" s="45" t="s">
        <v>80</v>
      </c>
      <c r="C120" s="36"/>
      <c r="D120" s="36"/>
      <c r="E120" s="2"/>
    </row>
    <row r="121" spans="2:5" ht="20.100000000000001" customHeight="1" x14ac:dyDescent="0.25">
      <c r="B121" s="38" t="s">
        <v>104</v>
      </c>
      <c r="C121" s="36">
        <v>654000</v>
      </c>
      <c r="D121" s="36">
        <v>653700.27</v>
      </c>
      <c r="E121" s="2"/>
    </row>
    <row r="122" spans="2:5" ht="20.100000000000001" customHeight="1" x14ac:dyDescent="0.25">
      <c r="B122" s="45" t="s">
        <v>28</v>
      </c>
      <c r="C122" s="36"/>
      <c r="D122" s="36"/>
      <c r="E122" s="2"/>
    </row>
    <row r="123" spans="2:5" ht="20.100000000000001" customHeight="1" x14ac:dyDescent="0.25">
      <c r="B123" s="38" t="s">
        <v>105</v>
      </c>
      <c r="C123" s="36">
        <v>2300000</v>
      </c>
      <c r="D123" s="36">
        <v>1380236.47</v>
      </c>
      <c r="E123" s="2"/>
    </row>
    <row r="124" spans="2:5" ht="20.100000000000001" customHeight="1" x14ac:dyDescent="0.25">
      <c r="B124" s="38" t="s">
        <v>106</v>
      </c>
      <c r="C124" s="36">
        <v>250000</v>
      </c>
      <c r="D124" s="36">
        <v>244463.75</v>
      </c>
      <c r="E124" s="2"/>
    </row>
    <row r="125" spans="2:5" ht="20.100000000000001" customHeight="1" x14ac:dyDescent="0.25">
      <c r="B125" s="38" t="s">
        <v>107</v>
      </c>
      <c r="C125" s="36">
        <v>125000</v>
      </c>
      <c r="D125" s="36">
        <v>0</v>
      </c>
      <c r="E125" s="2"/>
    </row>
    <row r="126" spans="2:5" ht="20.100000000000001" customHeight="1" x14ac:dyDescent="0.25">
      <c r="B126" s="38" t="s">
        <v>108</v>
      </c>
      <c r="C126" s="36">
        <v>570000</v>
      </c>
      <c r="D126" s="36">
        <v>401584.56</v>
      </c>
      <c r="E126" s="2"/>
    </row>
    <row r="127" spans="2:5" ht="20.100000000000001" customHeight="1" x14ac:dyDescent="0.25">
      <c r="B127" s="38" t="s">
        <v>109</v>
      </c>
      <c r="C127" s="36">
        <v>3384000</v>
      </c>
      <c r="D127" s="36">
        <v>3497762.91</v>
      </c>
      <c r="E127" s="2"/>
    </row>
    <row r="128" spans="2:5" ht="20.100000000000001" customHeight="1" x14ac:dyDescent="0.25">
      <c r="B128" s="38" t="s">
        <v>109</v>
      </c>
      <c r="C128" s="36">
        <v>500000</v>
      </c>
      <c r="D128" s="36">
        <v>113882.38</v>
      </c>
      <c r="E128" s="2"/>
    </row>
    <row r="129" spans="2:5" ht="20.100000000000001" customHeight="1" x14ac:dyDescent="0.25">
      <c r="B129" s="45" t="s">
        <v>88</v>
      </c>
      <c r="C129" s="36"/>
      <c r="D129" s="36"/>
      <c r="E129" s="2"/>
    </row>
    <row r="130" spans="2:5" ht="20.100000000000001" customHeight="1" x14ac:dyDescent="0.25">
      <c r="B130" s="38" t="s">
        <v>110</v>
      </c>
      <c r="C130" s="36">
        <v>1100000</v>
      </c>
      <c r="D130" s="36">
        <v>378063.81</v>
      </c>
      <c r="E130" s="2"/>
    </row>
    <row r="131" spans="2:5" ht="10.5" customHeight="1" x14ac:dyDescent="0.25">
      <c r="B131" s="106"/>
      <c r="C131" s="105"/>
      <c r="D131" s="105"/>
      <c r="E131" s="2"/>
    </row>
    <row r="132" spans="2:5" x14ac:dyDescent="0.25">
      <c r="B132" s="106"/>
      <c r="C132" s="105"/>
      <c r="D132" s="105"/>
      <c r="E132" s="2"/>
    </row>
    <row r="133" spans="2:5" ht="29.25" customHeight="1" x14ac:dyDescent="0.25">
      <c r="B133" s="83" t="s">
        <v>5</v>
      </c>
      <c r="C133" s="85">
        <f>SUM(C135+C136)</f>
        <v>21000</v>
      </c>
      <c r="D133" s="85">
        <f>SUM(D135+D136)</f>
        <v>13741.88</v>
      </c>
      <c r="E133" s="3"/>
    </row>
    <row r="134" spans="2:5" ht="20.100000000000001" customHeight="1" x14ac:dyDescent="0.25">
      <c r="B134" s="27" t="s">
        <v>38</v>
      </c>
      <c r="C134" s="57"/>
      <c r="D134" s="57"/>
      <c r="E134" s="3"/>
    </row>
    <row r="135" spans="2:5" ht="20.100000000000001" customHeight="1" x14ac:dyDescent="0.25">
      <c r="B135" s="32" t="s">
        <v>111</v>
      </c>
      <c r="C135" s="36">
        <v>7000</v>
      </c>
      <c r="D135" s="36">
        <v>0</v>
      </c>
      <c r="E135" s="3"/>
    </row>
    <row r="136" spans="2:5" ht="20.100000000000001" customHeight="1" x14ac:dyDescent="0.25">
      <c r="B136" s="32" t="s">
        <v>112</v>
      </c>
      <c r="C136" s="36">
        <v>14000</v>
      </c>
      <c r="D136" s="36">
        <v>13741.88</v>
      </c>
      <c r="E136" s="3"/>
    </row>
    <row r="137" spans="2:5" x14ac:dyDescent="0.25">
      <c r="B137" s="103"/>
      <c r="C137" s="104"/>
      <c r="D137" s="104"/>
      <c r="E137" s="3"/>
    </row>
    <row r="138" spans="2:5" x14ac:dyDescent="0.25">
      <c r="B138" s="103"/>
      <c r="C138" s="104"/>
      <c r="D138" s="104"/>
      <c r="E138" s="3"/>
    </row>
    <row r="139" spans="2:5" ht="27" customHeight="1" x14ac:dyDescent="0.25">
      <c r="B139" s="83" t="s">
        <v>6</v>
      </c>
      <c r="C139" s="84">
        <f>SUM(C141+C142+C144+C145+C146+C148+C150+C152+C154+C155+C156+C158)</f>
        <v>2832900</v>
      </c>
      <c r="D139" s="84">
        <f>SUM(D141+D142+D144+D145+D146+D148+D150+D152+D154+D155+D156+D158)</f>
        <v>2528143.5900000003</v>
      </c>
      <c r="E139" s="3"/>
    </row>
    <row r="140" spans="2:5" ht="20.100000000000001" customHeight="1" x14ac:dyDescent="0.25">
      <c r="B140" s="45" t="s">
        <v>42</v>
      </c>
      <c r="C140" s="57"/>
      <c r="D140" s="57"/>
      <c r="E140" s="3"/>
    </row>
    <row r="141" spans="2:5" ht="20.100000000000001" customHeight="1" x14ac:dyDescent="0.25">
      <c r="B141" s="32" t="s">
        <v>56</v>
      </c>
      <c r="C141" s="36">
        <v>63500</v>
      </c>
      <c r="D141" s="36">
        <v>63500</v>
      </c>
      <c r="E141" s="3"/>
    </row>
    <row r="142" spans="2:5" ht="20.100000000000001" customHeight="1" x14ac:dyDescent="0.25">
      <c r="B142" s="32" t="s">
        <v>57</v>
      </c>
      <c r="C142" s="36">
        <v>9400</v>
      </c>
      <c r="D142" s="36">
        <v>9375</v>
      </c>
      <c r="E142" s="3"/>
    </row>
    <row r="143" spans="2:5" ht="20.100000000000001" customHeight="1" x14ac:dyDescent="0.25">
      <c r="B143" s="45" t="s">
        <v>33</v>
      </c>
      <c r="C143" s="36"/>
      <c r="D143" s="36"/>
      <c r="E143" s="3"/>
    </row>
    <row r="144" spans="2:5" ht="20.100000000000001" customHeight="1" x14ac:dyDescent="0.25">
      <c r="B144" s="38" t="s">
        <v>61</v>
      </c>
      <c r="C144" s="36">
        <v>1000000</v>
      </c>
      <c r="D144" s="36">
        <v>899386.3</v>
      </c>
      <c r="E144" s="3"/>
    </row>
    <row r="145" spans="2:5" ht="20.100000000000001" customHeight="1" x14ac:dyDescent="0.25">
      <c r="B145" s="38" t="s">
        <v>62</v>
      </c>
      <c r="C145" s="36">
        <v>250000</v>
      </c>
      <c r="D145" s="36">
        <v>124700</v>
      </c>
      <c r="E145" s="3"/>
    </row>
    <row r="146" spans="2:5" ht="20.100000000000001" customHeight="1" x14ac:dyDescent="0.25">
      <c r="B146" s="38" t="s">
        <v>63</v>
      </c>
      <c r="C146" s="36">
        <v>45000</v>
      </c>
      <c r="D146" s="36">
        <v>56770.73</v>
      </c>
      <c r="E146" s="3"/>
    </row>
    <row r="147" spans="2:5" ht="20.100000000000001" customHeight="1" x14ac:dyDescent="0.25">
      <c r="B147" s="45" t="s">
        <v>35</v>
      </c>
      <c r="C147" s="36"/>
      <c r="D147" s="36"/>
      <c r="E147" s="3"/>
    </row>
    <row r="148" spans="2:5" ht="20.100000000000001" customHeight="1" x14ac:dyDescent="0.25">
      <c r="B148" s="38" t="s">
        <v>113</v>
      </c>
      <c r="C148" s="36">
        <v>365000</v>
      </c>
      <c r="D148" s="36">
        <v>364373.46</v>
      </c>
      <c r="E148" s="3"/>
    </row>
    <row r="149" spans="2:5" ht="20.100000000000001" customHeight="1" x14ac:dyDescent="0.25">
      <c r="B149" s="45" t="s">
        <v>69</v>
      </c>
      <c r="C149" s="36"/>
      <c r="D149" s="36"/>
      <c r="E149" s="3"/>
    </row>
    <row r="150" spans="2:5" ht="20.100000000000001" customHeight="1" x14ac:dyDescent="0.25">
      <c r="B150" s="38" t="s">
        <v>114</v>
      </c>
      <c r="C150" s="36">
        <v>100000</v>
      </c>
      <c r="D150" s="36">
        <v>51010.1</v>
      </c>
      <c r="E150" s="3"/>
    </row>
    <row r="151" spans="2:5" ht="20.100000000000001" customHeight="1" x14ac:dyDescent="0.25">
      <c r="B151" s="45" t="s">
        <v>80</v>
      </c>
      <c r="C151" s="36"/>
      <c r="D151" s="36"/>
      <c r="E151" s="3"/>
    </row>
    <row r="152" spans="2:5" ht="20.100000000000001" customHeight="1" x14ac:dyDescent="0.25">
      <c r="B152" s="38" t="s">
        <v>81</v>
      </c>
      <c r="C152" s="36">
        <v>570000</v>
      </c>
      <c r="D152" s="36">
        <v>547149.88</v>
      </c>
      <c r="E152" s="3"/>
    </row>
    <row r="153" spans="2:5" ht="20.100000000000001" customHeight="1" x14ac:dyDescent="0.25">
      <c r="B153" s="45" t="s">
        <v>28</v>
      </c>
      <c r="C153" s="36"/>
      <c r="D153" s="36"/>
      <c r="E153" s="3"/>
    </row>
    <row r="154" spans="2:5" ht="20.100000000000001" customHeight="1" x14ac:dyDescent="0.25">
      <c r="B154" s="38" t="s">
        <v>115</v>
      </c>
      <c r="C154" s="36">
        <v>10000</v>
      </c>
      <c r="D154" s="98">
        <v>400</v>
      </c>
      <c r="E154" s="3"/>
    </row>
    <row r="155" spans="2:5" ht="20.100000000000001" customHeight="1" x14ac:dyDescent="0.25">
      <c r="B155" s="38" t="s">
        <v>116</v>
      </c>
      <c r="C155" s="36">
        <v>20000</v>
      </c>
      <c r="D155" s="98">
        <v>20000</v>
      </c>
      <c r="E155" s="3"/>
    </row>
    <row r="156" spans="2:5" ht="20.100000000000001" customHeight="1" x14ac:dyDescent="0.25">
      <c r="B156" s="38" t="s">
        <v>95</v>
      </c>
      <c r="C156" s="36">
        <v>250000</v>
      </c>
      <c r="D156" s="36">
        <v>244463.75</v>
      </c>
      <c r="E156" s="3"/>
    </row>
    <row r="157" spans="2:5" ht="20.100000000000001" customHeight="1" x14ac:dyDescent="0.25">
      <c r="B157" s="46" t="s">
        <v>32</v>
      </c>
      <c r="C157" s="36"/>
      <c r="D157" s="36"/>
      <c r="E157" s="3"/>
    </row>
    <row r="158" spans="2:5" ht="20.100000000000001" customHeight="1" x14ac:dyDescent="0.25">
      <c r="B158" s="38" t="s">
        <v>131</v>
      </c>
      <c r="C158" s="36">
        <v>150000</v>
      </c>
      <c r="D158" s="36">
        <v>147014.37</v>
      </c>
      <c r="E158" s="3"/>
    </row>
    <row r="159" spans="2:5" x14ac:dyDescent="0.25">
      <c r="B159" s="90"/>
      <c r="C159" s="58"/>
      <c r="D159" s="58"/>
      <c r="E159" s="3"/>
    </row>
    <row r="160" spans="2:5" ht="30" customHeight="1" x14ac:dyDescent="0.25">
      <c r="B160" s="83" t="s">
        <v>7</v>
      </c>
      <c r="C160" s="84">
        <f>SUM(C162+C164+C166+C168+C170+C171+C172+C173+C175+C177)</f>
        <v>1888900</v>
      </c>
      <c r="D160" s="84">
        <f>SUM(D162+D164+D166+D168+D170+D171+D172+D173+D175+D177)</f>
        <v>1587606.34</v>
      </c>
      <c r="E160" s="3"/>
    </row>
    <row r="161" spans="2:5" ht="20.100000000000001" customHeight="1" x14ac:dyDescent="0.25">
      <c r="B161" s="45" t="s">
        <v>42</v>
      </c>
      <c r="C161" s="58"/>
      <c r="D161" s="58"/>
      <c r="E161" s="3"/>
    </row>
    <row r="162" spans="2:5" ht="20.100000000000001" customHeight="1" x14ac:dyDescent="0.25">
      <c r="B162" s="32" t="s">
        <v>43</v>
      </c>
      <c r="C162" s="30">
        <v>455400</v>
      </c>
      <c r="D162" s="30">
        <v>455400</v>
      </c>
      <c r="E162" s="3"/>
    </row>
    <row r="163" spans="2:5" ht="20.100000000000001" customHeight="1" x14ac:dyDescent="0.25">
      <c r="B163" s="45" t="s">
        <v>59</v>
      </c>
      <c r="C163" s="30"/>
      <c r="D163" s="30"/>
      <c r="E163" s="3"/>
    </row>
    <row r="164" spans="2:5" ht="20.100000000000001" customHeight="1" x14ac:dyDescent="0.25">
      <c r="B164" s="38" t="s">
        <v>90</v>
      </c>
      <c r="C164" s="30">
        <v>215000</v>
      </c>
      <c r="D164" s="30">
        <v>242363.5</v>
      </c>
      <c r="E164" s="3"/>
    </row>
    <row r="165" spans="2:5" ht="20.100000000000001" customHeight="1" x14ac:dyDescent="0.25">
      <c r="B165" s="45" t="s">
        <v>33</v>
      </c>
      <c r="C165" s="30"/>
      <c r="D165" s="30"/>
      <c r="E165" s="3"/>
    </row>
    <row r="166" spans="2:5" ht="20.100000000000001" customHeight="1" x14ac:dyDescent="0.25">
      <c r="B166" s="38" t="s">
        <v>34</v>
      </c>
      <c r="C166" s="30">
        <v>300000</v>
      </c>
      <c r="D166" s="30">
        <v>232850</v>
      </c>
      <c r="E166" s="3"/>
    </row>
    <row r="167" spans="2:5" ht="20.100000000000001" customHeight="1" x14ac:dyDescent="0.25">
      <c r="B167" s="45" t="s">
        <v>91</v>
      </c>
      <c r="C167" s="30"/>
      <c r="D167" s="30"/>
      <c r="E167" s="3"/>
    </row>
    <row r="168" spans="2:5" ht="20.100000000000001" customHeight="1" x14ac:dyDescent="0.25">
      <c r="B168" s="38" t="s">
        <v>100</v>
      </c>
      <c r="C168" s="30">
        <v>120000</v>
      </c>
      <c r="D168" s="30">
        <v>114014.25</v>
      </c>
      <c r="E168" s="3"/>
    </row>
    <row r="169" spans="2:5" ht="20.100000000000001" customHeight="1" x14ac:dyDescent="0.25">
      <c r="B169" s="45" t="s">
        <v>69</v>
      </c>
      <c r="C169" s="30"/>
      <c r="D169" s="30"/>
      <c r="E169" s="3"/>
    </row>
    <row r="170" spans="2:5" ht="20.100000000000001" customHeight="1" x14ac:dyDescent="0.25">
      <c r="B170" s="38" t="s">
        <v>117</v>
      </c>
      <c r="C170" s="30">
        <v>167000</v>
      </c>
      <c r="D170" s="30">
        <v>166487.5</v>
      </c>
      <c r="E170" s="3"/>
    </row>
    <row r="171" spans="2:5" ht="20.100000000000001" customHeight="1" x14ac:dyDescent="0.25">
      <c r="B171" s="38" t="s">
        <v>118</v>
      </c>
      <c r="C171" s="30">
        <v>100000</v>
      </c>
      <c r="D171" s="30">
        <v>18630</v>
      </c>
      <c r="E171" s="3"/>
    </row>
    <row r="172" spans="2:5" ht="20.100000000000001" customHeight="1" x14ac:dyDescent="0.25">
      <c r="B172" s="38" t="s">
        <v>119</v>
      </c>
      <c r="C172" s="30">
        <v>80000</v>
      </c>
      <c r="D172" s="30">
        <v>1875</v>
      </c>
      <c r="E172" s="3"/>
    </row>
    <row r="173" spans="2:5" ht="20.100000000000001" customHeight="1" x14ac:dyDescent="0.25">
      <c r="B173" s="94" t="s">
        <v>130</v>
      </c>
      <c r="C173" s="30">
        <v>226500</v>
      </c>
      <c r="D173" s="30">
        <v>226450</v>
      </c>
      <c r="E173" s="3"/>
    </row>
    <row r="174" spans="2:5" ht="20.100000000000001" customHeight="1" x14ac:dyDescent="0.25">
      <c r="B174" s="45" t="s">
        <v>79</v>
      </c>
      <c r="C174" s="30"/>
      <c r="D174" s="30"/>
      <c r="E174" s="3"/>
    </row>
    <row r="175" spans="2:5" ht="20.100000000000001" customHeight="1" x14ac:dyDescent="0.25">
      <c r="B175" s="38" t="s">
        <v>102</v>
      </c>
      <c r="C175" s="30">
        <v>25000</v>
      </c>
      <c r="D175" s="30">
        <v>7494.59</v>
      </c>
      <c r="E175" s="3"/>
    </row>
    <row r="176" spans="2:5" ht="20.100000000000001" customHeight="1" x14ac:dyDescent="0.25">
      <c r="B176" s="45" t="s">
        <v>28</v>
      </c>
      <c r="C176" s="30"/>
      <c r="D176" s="30"/>
      <c r="E176" s="3"/>
    </row>
    <row r="177" spans="2:5" x14ac:dyDescent="0.25">
      <c r="B177" s="32" t="s">
        <v>96</v>
      </c>
      <c r="C177" s="30">
        <v>200000</v>
      </c>
      <c r="D177" s="30">
        <v>122041.5</v>
      </c>
      <c r="E177" s="3"/>
    </row>
    <row r="178" spans="2:5" x14ac:dyDescent="0.25">
      <c r="B178" s="59"/>
      <c r="C178" s="58"/>
      <c r="D178" s="58"/>
      <c r="E178" s="3"/>
    </row>
    <row r="179" spans="2:5" ht="31.5" customHeight="1" x14ac:dyDescent="0.25">
      <c r="B179" s="83" t="s">
        <v>8</v>
      </c>
      <c r="C179" s="85">
        <f>SUM(C181+C182)</f>
        <v>255000</v>
      </c>
      <c r="D179" s="85">
        <f>SUM(D181+D182)</f>
        <v>109065.62</v>
      </c>
      <c r="E179" s="3"/>
    </row>
    <row r="180" spans="2:5" ht="20.100000000000001" customHeight="1" x14ac:dyDescent="0.25">
      <c r="B180" s="45" t="s">
        <v>88</v>
      </c>
      <c r="C180" s="30"/>
      <c r="D180" s="30"/>
      <c r="E180" s="3"/>
    </row>
    <row r="181" spans="2:5" ht="20.100000000000001" customHeight="1" x14ac:dyDescent="0.25">
      <c r="B181" s="38" t="s">
        <v>110</v>
      </c>
      <c r="C181" s="30">
        <v>205000</v>
      </c>
      <c r="D181" s="30">
        <v>65505.62</v>
      </c>
      <c r="E181" s="3"/>
    </row>
    <row r="182" spans="2:5" x14ac:dyDescent="0.25">
      <c r="B182" s="94" t="s">
        <v>130</v>
      </c>
      <c r="C182" s="30">
        <v>50000</v>
      </c>
      <c r="D182" s="30">
        <v>43560</v>
      </c>
      <c r="E182" s="3"/>
    </row>
    <row r="183" spans="2:5" x14ac:dyDescent="0.25">
      <c r="B183" s="60"/>
      <c r="C183" s="58"/>
      <c r="D183" s="58"/>
      <c r="E183" s="3"/>
    </row>
    <row r="184" spans="2:5" ht="32.25" customHeight="1" x14ac:dyDescent="0.25">
      <c r="B184" s="83" t="s">
        <v>9</v>
      </c>
      <c r="C184" s="85">
        <f>SUM(C186)</f>
        <v>45000</v>
      </c>
      <c r="D184" s="85">
        <f>SUM(D186)</f>
        <v>35000</v>
      </c>
      <c r="E184" s="3"/>
    </row>
    <row r="185" spans="2:5" ht="20.100000000000001" customHeight="1" x14ac:dyDescent="0.25">
      <c r="B185" s="45" t="s">
        <v>77</v>
      </c>
      <c r="C185" s="58"/>
      <c r="D185" s="58"/>
      <c r="E185" s="3"/>
    </row>
    <row r="186" spans="2:5" ht="20.100000000000001" customHeight="1" x14ac:dyDescent="0.25">
      <c r="B186" s="38" t="s">
        <v>78</v>
      </c>
      <c r="C186" s="30">
        <v>45000</v>
      </c>
      <c r="D186" s="30">
        <v>35000</v>
      </c>
      <c r="E186" s="3"/>
    </row>
    <row r="187" spans="2:5" x14ac:dyDescent="0.25">
      <c r="B187" s="103"/>
      <c r="C187" s="104"/>
      <c r="D187" s="104"/>
      <c r="E187" s="3"/>
    </row>
    <row r="188" spans="2:5" x14ac:dyDescent="0.25">
      <c r="B188" s="103"/>
      <c r="C188" s="104"/>
      <c r="D188" s="104"/>
      <c r="E188" s="3"/>
    </row>
    <row r="189" spans="2:5" ht="28.5" customHeight="1" x14ac:dyDescent="0.25">
      <c r="B189" s="83" t="s">
        <v>10</v>
      </c>
      <c r="C189" s="86">
        <f>SUM(+C191+C193+C195+C196+C197)</f>
        <v>14705000</v>
      </c>
      <c r="D189" s="86">
        <f>SUM(D191+D193+D195+D196+D197)</f>
        <v>8616923.2899999991</v>
      </c>
      <c r="E189" s="3"/>
    </row>
    <row r="190" spans="2:5" ht="20.100000000000001" customHeight="1" x14ac:dyDescent="0.25">
      <c r="B190" s="45" t="s">
        <v>91</v>
      </c>
      <c r="C190" s="36"/>
      <c r="D190" s="36"/>
      <c r="E190" s="3"/>
    </row>
    <row r="191" spans="2:5" ht="20.100000000000001" customHeight="1" x14ac:dyDescent="0.25">
      <c r="B191" s="38" t="s">
        <v>100</v>
      </c>
      <c r="C191" s="36">
        <v>1305000</v>
      </c>
      <c r="D191" s="36">
        <v>1303274.46</v>
      </c>
      <c r="E191" s="3"/>
    </row>
    <row r="192" spans="2:5" ht="20.100000000000001" customHeight="1" x14ac:dyDescent="0.25">
      <c r="B192" s="45" t="s">
        <v>69</v>
      </c>
      <c r="C192" s="36"/>
      <c r="D192" s="36"/>
      <c r="E192" s="3"/>
    </row>
    <row r="193" spans="2:5" ht="20.100000000000001" customHeight="1" x14ac:dyDescent="0.25">
      <c r="B193" s="38" t="s">
        <v>74</v>
      </c>
      <c r="C193" s="36">
        <v>300000</v>
      </c>
      <c r="D193" s="36">
        <v>257745.15</v>
      </c>
      <c r="E193" s="3"/>
    </row>
    <row r="194" spans="2:5" ht="20.100000000000001" customHeight="1" x14ac:dyDescent="0.25">
      <c r="B194" s="45" t="s">
        <v>28</v>
      </c>
      <c r="C194" s="36"/>
      <c r="D194" s="36"/>
      <c r="E194" s="3"/>
    </row>
    <row r="195" spans="2:5" ht="20.100000000000001" customHeight="1" x14ac:dyDescent="0.25">
      <c r="B195" s="38" t="s">
        <v>121</v>
      </c>
      <c r="C195" s="36">
        <v>4700000</v>
      </c>
      <c r="D195" s="36">
        <v>4579831.5599999996</v>
      </c>
      <c r="E195" s="3"/>
    </row>
    <row r="196" spans="2:5" ht="20.100000000000001" customHeight="1" x14ac:dyDescent="0.25">
      <c r="B196" s="38" t="s">
        <v>31</v>
      </c>
      <c r="C196" s="36">
        <v>6000000</v>
      </c>
      <c r="D196" s="36">
        <v>1307353.1399999999</v>
      </c>
      <c r="E196" s="3"/>
    </row>
    <row r="197" spans="2:5" ht="20.100000000000001" customHeight="1" x14ac:dyDescent="0.25">
      <c r="B197" s="38" t="s">
        <v>109</v>
      </c>
      <c r="C197" s="36">
        <v>2400000</v>
      </c>
      <c r="D197" s="36">
        <v>1168718.98</v>
      </c>
      <c r="E197" s="3"/>
    </row>
    <row r="198" spans="2:5" x14ac:dyDescent="0.25">
      <c r="B198" s="60"/>
      <c r="C198" s="58"/>
      <c r="D198" s="58"/>
      <c r="E198" s="3"/>
    </row>
    <row r="199" spans="2:5" x14ac:dyDescent="0.25">
      <c r="B199" s="60"/>
      <c r="C199" s="58"/>
      <c r="D199" s="58"/>
      <c r="E199" s="3"/>
    </row>
    <row r="200" spans="2:5" ht="26.45" customHeight="1" x14ac:dyDescent="0.25">
      <c r="B200" s="83" t="s">
        <v>20</v>
      </c>
      <c r="C200" s="85">
        <f>SUM(C202+C204+C206)</f>
        <v>750000</v>
      </c>
      <c r="D200" s="85">
        <f>SUM(D202+D204+D206)</f>
        <v>670475.02</v>
      </c>
      <c r="E200" s="3"/>
    </row>
    <row r="201" spans="2:5" ht="26.45" customHeight="1" x14ac:dyDescent="0.25">
      <c r="B201" s="91" t="s">
        <v>35</v>
      </c>
      <c r="C201" s="61"/>
      <c r="D201" s="61"/>
      <c r="E201" s="3"/>
    </row>
    <row r="202" spans="2:5" ht="26.45" customHeight="1" x14ac:dyDescent="0.25">
      <c r="B202" s="38" t="s">
        <v>97</v>
      </c>
      <c r="C202" s="92">
        <v>50000</v>
      </c>
      <c r="D202" s="92">
        <v>0</v>
      </c>
      <c r="E202" s="3"/>
    </row>
    <row r="203" spans="2:5" ht="26.45" customHeight="1" x14ac:dyDescent="0.25">
      <c r="B203" s="45" t="s">
        <v>69</v>
      </c>
      <c r="C203" s="61"/>
      <c r="D203" s="61"/>
      <c r="E203" s="3"/>
    </row>
    <row r="204" spans="2:5" ht="20.100000000000001" customHeight="1" x14ac:dyDescent="0.25">
      <c r="B204" s="38" t="s">
        <v>122</v>
      </c>
      <c r="C204" s="30">
        <v>600000</v>
      </c>
      <c r="D204" s="30">
        <v>574723.75</v>
      </c>
      <c r="E204" s="3"/>
    </row>
    <row r="205" spans="2:5" ht="20.100000000000001" customHeight="1" x14ac:dyDescent="0.25">
      <c r="B205" s="46" t="s">
        <v>84</v>
      </c>
      <c r="C205" s="30"/>
      <c r="D205" s="30"/>
      <c r="E205" s="3"/>
    </row>
    <row r="206" spans="2:5" ht="20.100000000000001" customHeight="1" x14ac:dyDescent="0.25">
      <c r="B206" s="38" t="s">
        <v>85</v>
      </c>
      <c r="C206" s="30">
        <v>100000</v>
      </c>
      <c r="D206" s="30">
        <v>95751.27</v>
      </c>
      <c r="E206" s="3"/>
    </row>
    <row r="207" spans="2:5" x14ac:dyDescent="0.25">
      <c r="B207" s="103"/>
      <c r="C207" s="104"/>
      <c r="D207" s="104"/>
      <c r="E207" s="3"/>
    </row>
    <row r="208" spans="2:5" x14ac:dyDescent="0.25">
      <c r="B208" s="103"/>
      <c r="C208" s="104"/>
      <c r="D208" s="104"/>
      <c r="E208" s="3"/>
    </row>
    <row r="209" spans="1:5" ht="25.5" customHeight="1" x14ac:dyDescent="0.25">
      <c r="B209" s="87" t="s">
        <v>22</v>
      </c>
      <c r="C209" s="85">
        <f>SUM(C211)</f>
        <v>150000</v>
      </c>
      <c r="D209" s="85">
        <f>SUM(D211)</f>
        <v>5990.63</v>
      </c>
      <c r="E209" s="3"/>
    </row>
    <row r="210" spans="1:5" ht="25.5" customHeight="1" x14ac:dyDescent="0.25">
      <c r="B210" s="63" t="s">
        <v>123</v>
      </c>
      <c r="C210" s="61"/>
      <c r="D210" s="61"/>
      <c r="E210" s="3"/>
    </row>
    <row r="211" spans="1:5" ht="20.100000000000001" customHeight="1" x14ac:dyDescent="0.25">
      <c r="B211" s="32" t="s">
        <v>27</v>
      </c>
      <c r="C211" s="30">
        <v>150000</v>
      </c>
      <c r="D211" s="30">
        <v>5990.63</v>
      </c>
      <c r="E211" s="3"/>
    </row>
    <row r="212" spans="1:5" x14ac:dyDescent="0.25">
      <c r="B212" s="101"/>
      <c r="C212" s="107"/>
      <c r="D212" s="107"/>
      <c r="E212" s="3"/>
    </row>
    <row r="213" spans="1:5" x14ac:dyDescent="0.25">
      <c r="B213" s="102"/>
      <c r="C213" s="108"/>
      <c r="D213" s="108"/>
      <c r="E213" s="3"/>
    </row>
    <row r="214" spans="1:5" ht="25.5" customHeight="1" x14ac:dyDescent="0.25">
      <c r="B214" s="87" t="s">
        <v>23</v>
      </c>
      <c r="C214" s="88">
        <f>SUM(C216)</f>
        <v>70000</v>
      </c>
      <c r="D214" s="88">
        <f>SUM(D216)</f>
        <v>0</v>
      </c>
      <c r="E214" s="3"/>
    </row>
    <row r="215" spans="1:5" ht="20.100000000000001" customHeight="1" x14ac:dyDescent="0.25">
      <c r="B215" s="45" t="s">
        <v>82</v>
      </c>
      <c r="C215" s="57"/>
      <c r="D215" s="57"/>
      <c r="E215" s="3"/>
    </row>
    <row r="216" spans="1:5" ht="20.100000000000001" customHeight="1" x14ac:dyDescent="0.25">
      <c r="B216" s="52" t="s">
        <v>124</v>
      </c>
      <c r="C216" s="36">
        <v>70000</v>
      </c>
      <c r="D216" s="36">
        <v>0</v>
      </c>
      <c r="E216" s="3"/>
    </row>
    <row r="217" spans="1:5" ht="20.100000000000001" customHeight="1" x14ac:dyDescent="0.25">
      <c r="B217" s="64"/>
      <c r="C217" s="97"/>
      <c r="D217" s="65"/>
      <c r="E217" s="3"/>
    </row>
    <row r="218" spans="1:5" ht="20.100000000000001" customHeight="1" x14ac:dyDescent="0.25">
      <c r="B218" s="87" t="s">
        <v>45</v>
      </c>
      <c r="C218" s="85">
        <f>SUM(C219)</f>
        <v>400000</v>
      </c>
      <c r="D218" s="85">
        <f>SUM(D219)</f>
        <v>0</v>
      </c>
      <c r="E218" s="3"/>
    </row>
    <row r="219" spans="1:5" ht="20.100000000000001" customHeight="1" x14ac:dyDescent="0.25">
      <c r="B219" s="62" t="s">
        <v>46</v>
      </c>
      <c r="C219" s="93">
        <v>400000</v>
      </c>
      <c r="D219" s="93">
        <v>0</v>
      </c>
      <c r="E219" s="3"/>
    </row>
    <row r="220" spans="1:5" ht="20.100000000000001" customHeight="1" thickBot="1" x14ac:dyDescent="0.3">
      <c r="B220" s="16"/>
      <c r="C220" s="17"/>
      <c r="D220" s="17"/>
      <c r="E220" s="3"/>
    </row>
    <row r="221" spans="1:5" ht="27.75" customHeight="1" thickTop="1" x14ac:dyDescent="0.25">
      <c r="A221" s="77"/>
      <c r="B221" s="78" t="s">
        <v>11</v>
      </c>
      <c r="C221" s="89" t="s">
        <v>134</v>
      </c>
      <c r="D221" s="89" t="s">
        <v>140</v>
      </c>
    </row>
    <row r="222" spans="1:5" ht="11.25" customHeight="1" x14ac:dyDescent="0.25">
      <c r="A222" s="74"/>
      <c r="B222" s="75"/>
      <c r="C222" s="76"/>
      <c r="D222" s="76"/>
    </row>
    <row r="223" spans="1:5" ht="20.100000000000001" customHeight="1" x14ac:dyDescent="0.25">
      <c r="A223" s="116" t="s">
        <v>12</v>
      </c>
      <c r="B223" s="38" t="str">
        <f>B92</f>
        <v>KOMUNALNI DOPRINOSI</v>
      </c>
      <c r="C223" s="66">
        <f>C92</f>
        <v>1118000</v>
      </c>
      <c r="D223" s="66">
        <f>D92</f>
        <v>1020246.58</v>
      </c>
    </row>
    <row r="224" spans="1:5" ht="20.100000000000001" customHeight="1" x14ac:dyDescent="0.25">
      <c r="A224" s="67" t="s">
        <v>13</v>
      </c>
      <c r="B224" s="38" t="str">
        <f>B107</f>
        <v>KAPITALNE POMOĆI</v>
      </c>
      <c r="C224" s="66">
        <f>C107</f>
        <v>10403000</v>
      </c>
      <c r="D224" s="66">
        <f>D107</f>
        <v>7607444.1500000004</v>
      </c>
    </row>
    <row r="225" spans="1:12" ht="20.100000000000001" customHeight="1" x14ac:dyDescent="0.25">
      <c r="A225" s="67" t="s">
        <v>19</v>
      </c>
      <c r="B225" s="38" t="str">
        <f>B133</f>
        <v>VLASTITI PRIHOD PUČKOG OTVORENOG UČILIŠTA</v>
      </c>
      <c r="C225" s="66">
        <f>C133</f>
        <v>21000</v>
      </c>
      <c r="D225" s="66">
        <f>D133</f>
        <v>13741.88</v>
      </c>
    </row>
    <row r="226" spans="1:12" ht="20.100000000000001" customHeight="1" x14ac:dyDescent="0.25">
      <c r="A226" s="67" t="s">
        <v>14</v>
      </c>
      <c r="B226" s="38" t="str">
        <f>B139</f>
        <v>NAKNADA ZA PRIDOB. ENER. MIN. SIR. R. RENTA</v>
      </c>
      <c r="C226" s="66">
        <f>C139</f>
        <v>2832900</v>
      </c>
      <c r="D226" s="66">
        <f>D139</f>
        <v>2528143.5900000003</v>
      </c>
    </row>
    <row r="227" spans="1:12" ht="20.100000000000001" customHeight="1" x14ac:dyDescent="0.25">
      <c r="A227" s="67" t="s">
        <v>15</v>
      </c>
      <c r="B227" s="38" t="str">
        <f>B160</f>
        <v>PRIHODI OD PRODAJE FIN. I NEFIN. IMOVINE</v>
      </c>
      <c r="C227" s="66">
        <f>C160</f>
        <v>1888900</v>
      </c>
      <c r="D227" s="66">
        <f>D160</f>
        <v>1587606.34</v>
      </c>
    </row>
    <row r="228" spans="1:12" ht="20.100000000000001" customHeight="1" x14ac:dyDescent="0.25">
      <c r="A228" s="67" t="s">
        <v>16</v>
      </c>
      <c r="B228" s="38" t="str">
        <f>B179</f>
        <v>KOMUNALNA NAKNADA</v>
      </c>
      <c r="C228" s="66">
        <f>C179</f>
        <v>255000</v>
      </c>
      <c r="D228" s="66">
        <f>D179</f>
        <v>109065.62</v>
      </c>
    </row>
    <row r="229" spans="1:12" ht="20.100000000000001" customHeight="1" x14ac:dyDescent="0.25">
      <c r="A229" s="67" t="s">
        <v>17</v>
      </c>
      <c r="B229" s="38" t="str">
        <f>B184</f>
        <v>OPĆI PRIHODI I PRIMICI</v>
      </c>
      <c r="C229" s="66">
        <f>C184</f>
        <v>45000</v>
      </c>
      <c r="D229" s="66">
        <f>D184</f>
        <v>35000</v>
      </c>
    </row>
    <row r="230" spans="1:12" ht="20.100000000000001" customHeight="1" x14ac:dyDescent="0.25">
      <c r="A230" s="67" t="s">
        <v>18</v>
      </c>
      <c r="B230" s="38" t="str">
        <f>B189</f>
        <v>NAMJENSKI PRIMICI OD ZADUŽIVANJA</v>
      </c>
      <c r="C230" s="66">
        <f>C189</f>
        <v>14705000</v>
      </c>
      <c r="D230" s="66">
        <f>D189</f>
        <v>8616923.2899999991</v>
      </c>
    </row>
    <row r="231" spans="1:12" ht="20.100000000000001" customHeight="1" x14ac:dyDescent="0.25">
      <c r="A231" s="67" t="s">
        <v>21</v>
      </c>
      <c r="B231" s="38" t="s">
        <v>20</v>
      </c>
      <c r="C231" s="66">
        <f>C200</f>
        <v>750000</v>
      </c>
      <c r="D231" s="66">
        <f>D200</f>
        <v>670475.02</v>
      </c>
    </row>
    <row r="232" spans="1:12" ht="20.100000000000001" customHeight="1" x14ac:dyDescent="0.25">
      <c r="A232" s="67" t="s">
        <v>24</v>
      </c>
      <c r="B232" s="38" t="s">
        <v>22</v>
      </c>
      <c r="C232" s="66">
        <f>C209</f>
        <v>150000</v>
      </c>
      <c r="D232" s="66">
        <f>D209</f>
        <v>5990.63</v>
      </c>
    </row>
    <row r="233" spans="1:12" ht="20.100000000000001" customHeight="1" x14ac:dyDescent="0.25">
      <c r="A233" s="67" t="s">
        <v>25</v>
      </c>
      <c r="B233" s="38" t="s">
        <v>23</v>
      </c>
      <c r="C233" s="66">
        <f>C214</f>
        <v>70000</v>
      </c>
      <c r="D233" s="66">
        <f>D214</f>
        <v>0</v>
      </c>
    </row>
    <row r="234" spans="1:12" ht="20.100000000000001" customHeight="1" thickBot="1" x14ac:dyDescent="0.3">
      <c r="A234" s="68" t="s">
        <v>129</v>
      </c>
      <c r="B234" s="69" t="s">
        <v>45</v>
      </c>
      <c r="C234" s="70">
        <f>C218</f>
        <v>400000</v>
      </c>
      <c r="D234" s="70">
        <f>D218</f>
        <v>0</v>
      </c>
    </row>
    <row r="235" spans="1:12" ht="26.45" customHeight="1" thickTop="1" thickBot="1" x14ac:dyDescent="0.3">
      <c r="A235" s="71"/>
      <c r="B235" s="72" t="s">
        <v>128</v>
      </c>
      <c r="C235" s="73">
        <f>SUM(C223:C234)</f>
        <v>32638800</v>
      </c>
      <c r="D235" s="73">
        <f>SUM(D223:D234)</f>
        <v>22194637.099999998</v>
      </c>
    </row>
    <row r="236" spans="1:12" s="5" customFormat="1" ht="34.5" customHeight="1" thickTop="1" x14ac:dyDescent="0.25">
      <c r="A236" s="117" t="s">
        <v>2</v>
      </c>
      <c r="B236" s="117"/>
      <c r="C236" s="117"/>
      <c r="D236" s="117"/>
    </row>
    <row r="237" spans="1:12" s="5" customFormat="1" ht="34.5" customHeight="1" x14ac:dyDescent="0.25">
      <c r="A237" s="118" t="s">
        <v>139</v>
      </c>
      <c r="B237" s="118"/>
      <c r="C237" s="118"/>
      <c r="D237" s="118"/>
    </row>
    <row r="238" spans="1:12" x14ac:dyDescent="0.25">
      <c r="A238" s="100" t="s">
        <v>47</v>
      </c>
      <c r="B238" s="100"/>
      <c r="C238" s="100"/>
      <c r="D238" s="100"/>
      <c r="E238" s="18"/>
      <c r="F238" s="18"/>
      <c r="G238" s="18"/>
      <c r="H238" s="18"/>
      <c r="I238" s="18"/>
      <c r="J238" s="18"/>
      <c r="K238" s="18"/>
      <c r="L238" s="18"/>
    </row>
    <row r="239" spans="1:12" x14ac:dyDescent="0.25">
      <c r="A239" s="100" t="s">
        <v>48</v>
      </c>
      <c r="B239" s="100"/>
      <c r="C239" s="100"/>
      <c r="D239" s="100"/>
      <c r="E239" s="18"/>
      <c r="F239" s="18"/>
      <c r="G239" s="18"/>
      <c r="H239" s="18"/>
      <c r="I239" s="18"/>
      <c r="J239" s="18"/>
      <c r="K239" s="18"/>
      <c r="L239" s="18"/>
    </row>
    <row r="240" spans="1:12" x14ac:dyDescent="0.25">
      <c r="A240" s="100" t="s">
        <v>49</v>
      </c>
      <c r="B240" s="100"/>
      <c r="C240" s="100"/>
      <c r="D240" s="100"/>
      <c r="E240" s="18"/>
      <c r="F240" s="18"/>
      <c r="G240" s="18"/>
      <c r="H240" s="18"/>
      <c r="I240" s="18"/>
      <c r="J240" s="18"/>
      <c r="K240" s="18"/>
      <c r="L240" s="18"/>
    </row>
    <row r="241" spans="1:12" x14ac:dyDescent="0.25">
      <c r="A241" s="100" t="s">
        <v>50</v>
      </c>
      <c r="B241" s="100"/>
      <c r="C241" s="100"/>
      <c r="D241" s="100"/>
      <c r="E241" s="18"/>
      <c r="F241" s="18"/>
      <c r="G241" s="18"/>
      <c r="H241" s="18"/>
      <c r="I241" s="18"/>
      <c r="J241" s="18"/>
      <c r="K241" s="18"/>
      <c r="L241" s="18"/>
    </row>
    <row r="242" spans="1:12" x14ac:dyDescent="0.25">
      <c r="B242" s="18"/>
      <c r="C242" s="19"/>
      <c r="D242" s="19"/>
      <c r="E242" s="19"/>
      <c r="F242" s="19"/>
      <c r="G242" s="19"/>
      <c r="H242" s="19"/>
      <c r="I242" s="19"/>
      <c r="J242" s="19"/>
      <c r="K242" s="19"/>
      <c r="L242" s="19"/>
    </row>
    <row r="243" spans="1:12" x14ac:dyDescent="0.25">
      <c r="A243" s="20" t="s">
        <v>51</v>
      </c>
      <c r="C243" s="19" t="s">
        <v>137</v>
      </c>
      <c r="D243" s="19"/>
      <c r="E243" s="19"/>
      <c r="G243" s="19"/>
      <c r="H243" s="19"/>
      <c r="I243" s="19"/>
      <c r="J243" s="19"/>
      <c r="K243" s="19"/>
      <c r="L243" s="19"/>
    </row>
    <row r="244" spans="1:12" x14ac:dyDescent="0.25">
      <c r="A244" s="20" t="s">
        <v>52</v>
      </c>
      <c r="C244" s="19"/>
      <c r="D244" s="19"/>
      <c r="E244" s="19"/>
      <c r="G244" s="19"/>
      <c r="H244" s="19"/>
      <c r="I244" s="19"/>
      <c r="J244" s="19"/>
      <c r="K244" s="19"/>
      <c r="L244" s="19"/>
    </row>
    <row r="245" spans="1:12" x14ac:dyDescent="0.25">
      <c r="A245" s="20" t="s">
        <v>53</v>
      </c>
      <c r="C245" s="19" t="s">
        <v>138</v>
      </c>
      <c r="D245" s="19"/>
      <c r="E245" s="19"/>
      <c r="G245" s="19"/>
      <c r="H245" s="19"/>
      <c r="I245" s="19"/>
      <c r="J245" s="19"/>
      <c r="K245" s="19"/>
      <c r="L245" s="19"/>
    </row>
  </sheetData>
  <mergeCells count="27">
    <mergeCell ref="A237:D237"/>
    <mergeCell ref="D212:D213"/>
    <mergeCell ref="B1:D1"/>
    <mergeCell ref="A239:D239"/>
    <mergeCell ref="A240:D240"/>
    <mergeCell ref="B90:C90"/>
    <mergeCell ref="B7:C7"/>
    <mergeCell ref="D207:D208"/>
    <mergeCell ref="A3:D3"/>
    <mergeCell ref="A4:D4"/>
    <mergeCell ref="A6:D6"/>
    <mergeCell ref="A236:D236"/>
    <mergeCell ref="A241:D241"/>
    <mergeCell ref="B212:B213"/>
    <mergeCell ref="B137:B138"/>
    <mergeCell ref="C137:C138"/>
    <mergeCell ref="D137:D138"/>
    <mergeCell ref="C131:C132"/>
    <mergeCell ref="B131:B132"/>
    <mergeCell ref="C207:C208"/>
    <mergeCell ref="A238:D238"/>
    <mergeCell ref="C187:C188"/>
    <mergeCell ref="C212:C213"/>
    <mergeCell ref="B207:B208"/>
    <mergeCell ref="D131:D132"/>
    <mergeCell ref="D187:D188"/>
    <mergeCell ref="B187:B188"/>
  </mergeCells>
  <pageMargins left="0.23622047244094491" right="0.23622047244094491" top="0.35433070866141736" bottom="0.35433070866141736" header="0.31496062992125984" footer="0.31496062992125984"/>
  <pageSetup paperSize="9" scale="90" orientation="portrait" r:id="rId1"/>
  <rowBreaks count="5" manualBreakCount="5">
    <brk id="38" max="16383" man="1"/>
    <brk id="81" max="16383" man="1"/>
    <brk id="119" max="16383" man="1"/>
    <brk id="159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2020-05-27T14:32:25Z</cp:lastPrinted>
  <dcterms:created xsi:type="dcterms:W3CDTF">2016-03-21T13:34:50Z</dcterms:created>
  <dcterms:modified xsi:type="dcterms:W3CDTF">2020-05-27T14:45:00Z</dcterms:modified>
</cp:coreProperties>
</file>