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P:\GRADSKO_VIJECE\VIJEĆE 2024\32. SJEDNICA - 20.11.2024\15. TOČKA - II. ID PRORAČUNA ZA 2024. GODINU\"/>
    </mc:Choice>
  </mc:AlternateContent>
  <xr:revisionPtr revIDLastSave="0" documentId="13_ncr:1_{4D11CE98-2E6E-4C5A-9361-6134E25129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E170" i="1"/>
  <c r="E209" i="1"/>
  <c r="E261" i="1"/>
  <c r="E262" i="1"/>
  <c r="E263" i="1"/>
  <c r="E264" i="1"/>
  <c r="E265" i="1"/>
  <c r="E267" i="1"/>
  <c r="F267" i="1" l="1"/>
  <c r="F265" i="1"/>
  <c r="F264" i="1"/>
  <c r="F263" i="1"/>
  <c r="F262" i="1"/>
  <c r="F261" i="1"/>
  <c r="F77" i="1"/>
  <c r="E77" i="1"/>
  <c r="F76" i="1"/>
  <c r="E76" i="1"/>
  <c r="F71" i="1"/>
  <c r="F70" i="1" s="1"/>
  <c r="E71" i="1"/>
  <c r="E70" i="1" s="1"/>
  <c r="F209" i="1"/>
  <c r="F203" i="1"/>
  <c r="E203" i="1"/>
  <c r="F170" i="1"/>
  <c r="F120" i="1"/>
  <c r="E120" i="1"/>
  <c r="F112" i="1"/>
  <c r="F65" i="1"/>
  <c r="E65" i="1"/>
  <c r="E197" i="1"/>
  <c r="E155" i="1"/>
  <c r="E154" i="1"/>
  <c r="E137" i="1"/>
  <c r="F106" i="1" l="1"/>
  <c r="F105" i="1" s="1"/>
  <c r="E93" i="1"/>
  <c r="E268" i="1"/>
  <c r="F268" i="1"/>
  <c r="E254" i="1"/>
  <c r="E112" i="1" l="1"/>
  <c r="F111" i="1"/>
  <c r="E111" i="1"/>
  <c r="E106" i="1"/>
  <c r="E105" i="1"/>
  <c r="F162" i="1"/>
  <c r="E162" i="1"/>
  <c r="E161" i="1" s="1"/>
  <c r="F161" i="1"/>
  <c r="F176" i="1"/>
  <c r="E176" i="1"/>
  <c r="F175" i="1"/>
  <c r="E175" i="1"/>
  <c r="F197" i="1"/>
  <c r="F155" i="1"/>
  <c r="F154" i="1" s="1"/>
  <c r="F137" i="1"/>
  <c r="F93" i="1"/>
  <c r="E218" i="1"/>
  <c r="E217" i="1"/>
  <c r="E251" i="1" s="1"/>
  <c r="E208" i="1"/>
  <c r="E202" i="1"/>
  <c r="E196" i="1"/>
  <c r="E223" i="1" s="1"/>
  <c r="E169" i="1"/>
  <c r="E149" i="1"/>
  <c r="E148" i="1"/>
  <c r="E143" i="1"/>
  <c r="E142" i="1" s="1"/>
  <c r="E136" i="1"/>
  <c r="E128" i="1"/>
  <c r="E127" i="1"/>
  <c r="E119" i="1"/>
  <c r="E248" i="1" s="1"/>
  <c r="E100" i="1"/>
  <c r="E99" i="1"/>
  <c r="E92" i="1"/>
  <c r="E87" i="1"/>
  <c r="E86" i="1"/>
  <c r="E247" i="1" s="1"/>
  <c r="E64" i="1"/>
  <c r="E59" i="1"/>
  <c r="E58" i="1"/>
  <c r="E53" i="1"/>
  <c r="E52" i="1"/>
  <c r="E47" i="1"/>
  <c r="E46" i="1" s="1"/>
  <c r="F208" i="1"/>
  <c r="F100" i="1"/>
  <c r="F99" i="1"/>
  <c r="F128" i="1"/>
  <c r="F127" i="1"/>
  <c r="F64" i="1"/>
  <c r="F59" i="1"/>
  <c r="F58" i="1" s="1"/>
  <c r="F53" i="1"/>
  <c r="F52" i="1" s="1"/>
  <c r="F218" i="1"/>
  <c r="F149" i="1"/>
  <c r="F148" i="1"/>
  <c r="E250" i="1" l="1"/>
  <c r="E253" i="1"/>
  <c r="E236" i="1"/>
  <c r="E246" i="1"/>
  <c r="E255" i="1" s="1"/>
  <c r="E180" i="1"/>
  <c r="E238" i="1"/>
  <c r="F254" i="1"/>
  <c r="F169" i="1"/>
  <c r="F253" i="1" s="1"/>
  <c r="F217" i="1"/>
  <c r="F251" i="1" s="1"/>
  <c r="F136" i="1"/>
  <c r="F143" i="1"/>
  <c r="F142" i="1" s="1"/>
  <c r="F119" i="1"/>
  <c r="F248" i="1" s="1"/>
  <c r="F87" i="1"/>
  <c r="F86" i="1" s="1"/>
  <c r="F92" i="1"/>
  <c r="F46" i="1"/>
  <c r="F196" i="1"/>
  <c r="F202" i="1"/>
  <c r="F223" i="1" l="1"/>
  <c r="F246" i="1"/>
  <c r="F236" i="1"/>
  <c r="F180" i="1"/>
  <c r="F247" i="1"/>
  <c r="F250" i="1"/>
  <c r="E240" i="1"/>
  <c r="F238" i="1"/>
  <c r="F240" i="1" s="1"/>
  <c r="F255" i="1" l="1"/>
</calcChain>
</file>

<file path=xl/sharedStrings.xml><?xml version="1.0" encoding="utf-8"?>
<sst xmlns="http://schemas.openxmlformats.org/spreadsheetml/2006/main" count="267" uniqueCount="154">
  <si>
    <t>1.</t>
  </si>
  <si>
    <t>planirano</t>
  </si>
  <si>
    <t>2.</t>
  </si>
  <si>
    <t>3.</t>
  </si>
  <si>
    <t>UKUPNO KN: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</si>
  <si>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</si>
  <si>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</si>
  <si>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</si>
  <si>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</si>
  <si>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</si>
  <si>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Prihodi od prodaje nefinancijske imovine</t>
  </si>
  <si>
    <t>Namjenski primici od zaduživanja</t>
  </si>
  <si>
    <t>POSTOJEĆE GRAĐEVINE KOMUNALNE INFRASTRUKTURE KOJE ĆE SE REKONSTRUIRATI I NAČIN REKONSTRUKCIJE</t>
  </si>
  <si>
    <t>Urbroj:</t>
  </si>
  <si>
    <t>REPUBLIKA HRVATSKA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</si>
  <si>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</si>
  <si>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</si>
  <si>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</si>
  <si>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</si>
  <si>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</si>
  <si>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</si>
  <si>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>Višak prihoda, namjenski prihodi</t>
  </si>
  <si>
    <t xml:space="preserve"> -  kapitalne pomoći</t>
  </si>
  <si>
    <t xml:space="preserve"> -  komunalni doprinos</t>
  </si>
  <si>
    <t>izvor financiranja</t>
  </si>
  <si>
    <t xml:space="preserve"> -  prihodi od prodaje nefinancijske imovine</t>
  </si>
  <si>
    <t xml:space="preserve"> -  namjenski primici od zaduživanja</t>
  </si>
  <si>
    <t>Zakonom o komunalnom gospodarstvu (čl.68, stavak 2), propisano je da se Programom građenja određuju:</t>
  </si>
  <si>
    <t xml:space="preserve">2.  </t>
  </si>
  <si>
    <t>Građevine komunalne infrastrukture navedene odredbom (čl. 59. Zakona o kom. gospodarstvu) su:</t>
  </si>
  <si>
    <t>Naknada za pridobivanje energetskih mineralnih sirovina, rudna renta</t>
  </si>
  <si>
    <t>Zelenjak - uređenje</t>
  </si>
  <si>
    <t xml:space="preserve">Izrada idejne analize uređenja Trga V. Nazora </t>
  </si>
  <si>
    <t>Izgradnja nogostupa Jalševec-Opatinec- Tarno</t>
  </si>
  <si>
    <t>Izgradnja nogostupa Lijevi dubrovčak - Topolje</t>
  </si>
  <si>
    <t xml:space="preserve">1.  </t>
  </si>
  <si>
    <t>GRAĐEVINE KOMUNALNE INFRASTRUKTURE KOJE ĆE SE GRADITI RADI UREĐENJA                              NEUREĐENIH DIJELOVA GRAĐEVINSKOG PODRUČJA</t>
  </si>
  <si>
    <t xml:space="preserve"> GRAĐEVINE KOMUNALNE INFRASTRUKTURE KOJE ĆE SE UKLANJATI</t>
  </si>
  <si>
    <t xml:space="preserve"> -  naknada za pridobivanje energ. min. sirovina, rudna renta</t>
  </si>
  <si>
    <t>NOGOSTUP LIJEVI DUBROVČAK - TOPOLJE</t>
  </si>
  <si>
    <t>UREĐENJE TRGA VLADIMIRA NAZORA</t>
  </si>
  <si>
    <t>Izgradnja cesta u novim stambenim zonama</t>
  </si>
  <si>
    <t>ZELENJAK - UREĐENJE</t>
  </si>
  <si>
    <t>PRAG NA RIJECI LONJI KOD NAFTALANA</t>
  </si>
  <si>
    <t>NOVO GROBLJE</t>
  </si>
  <si>
    <t>Izrada projektne dokumentacije za Novo groblje</t>
  </si>
  <si>
    <t>U  K  U  P  N  O    EURA :</t>
  </si>
  <si>
    <t>CESTE U NOVIM STAMBENIM ZONAMA</t>
  </si>
  <si>
    <t>Rekonstrukcija Hercegovačke ulice i ulice S. Gregorka</t>
  </si>
  <si>
    <t>HERCEGOVAČKA ULICA I ULICA S. GREGORKA</t>
  </si>
  <si>
    <t>PROMETNICE U STAROM GRADU</t>
  </si>
  <si>
    <t>KROV NA GRADSKOJ TRŽNICI MAZNICA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</si>
  <si>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</si>
  <si>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</si>
  <si>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</si>
  <si>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</si>
  <si>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</si>
  <si>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</si>
  <si>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Točan opseg i vrijednost radova gradnje objekata i uređaja komunalne infrastrukture utvrditi će se nakon ishođenja tehničke dokumentacije i provedbe postupka javne nabave.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</si>
  <si>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</si>
  <si>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</si>
  <si>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</si>
  <si>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</si>
  <si>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</si>
  <si>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</si>
  <si>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</si>
  <si>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</si>
  <si>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</si>
  <si>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</si>
  <si>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</si>
  <si>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</si>
  <si>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</si>
  <si>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</si>
  <si>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</si>
  <si>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</si>
  <si>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</si>
  <si>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</si>
  <si>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</si>
  <si>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</si>
  <si>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</si>
  <si>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</si>
  <si>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</si>
  <si>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</si>
  <si>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 xml:space="preserve">Za građevine komunalne infrastrukture planiran je iznos po stavkama: </t>
  </si>
  <si>
    <t>GRAĐEVINE KOMUNALNE INFRASTRUKTURE</t>
  </si>
  <si>
    <t>Za gradnju objekata komunalne infrastrukture ovisno o građevinskom području planiran je iznos po stavkama:</t>
  </si>
  <si>
    <t>GRAĐEVINSKA PODRUČJA</t>
  </si>
  <si>
    <r>
      <rPr>
        <b/>
        <i/>
        <sz val="11"/>
        <color theme="1"/>
        <rFont val="Calibri"/>
        <family val="2"/>
        <charset val="238"/>
        <scheme val="minor"/>
      </rPr>
      <t xml:space="preserve"> B. </t>
    </r>
    <r>
      <rPr>
        <i/>
        <sz val="11"/>
        <color theme="1"/>
        <rFont val="Calibri"/>
        <family val="2"/>
        <charset val="238"/>
        <scheme val="minor"/>
      </rPr>
      <t xml:space="preserve">  javne prometne površine na kojima nije dopušten promet motornih vozila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</si>
  <si>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A.</t>
    </r>
    <r>
      <rPr>
        <i/>
        <sz val="11"/>
        <color theme="1"/>
        <rFont val="Calibri"/>
        <family val="2"/>
        <charset val="238"/>
        <scheme val="minor"/>
      </rPr>
      <t xml:space="preserve">   nerazvrstane ceste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</si>
  <si>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C. </t>
    </r>
    <r>
      <rPr>
        <i/>
        <sz val="11"/>
        <color theme="1"/>
        <rFont val="Calibri"/>
        <family val="2"/>
        <charset val="238"/>
        <scheme val="minor"/>
      </rPr>
      <t xml:space="preserve">  javna parkirališta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</si>
  <si>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D.</t>
    </r>
    <r>
      <rPr>
        <i/>
        <sz val="11"/>
        <color theme="1"/>
        <rFont val="Calibri"/>
        <family val="2"/>
        <charset val="238"/>
        <scheme val="minor"/>
      </rPr>
      <t xml:space="preserve">   javne garaže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</si>
  <si>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E.</t>
    </r>
    <r>
      <rPr>
        <i/>
        <sz val="11"/>
        <color theme="1"/>
        <rFont val="Calibri"/>
        <family val="2"/>
        <charset val="238"/>
        <scheme val="minor"/>
      </rPr>
      <t xml:space="preserve">   javne zelene površine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</si>
  <si>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F.  </t>
    </r>
    <r>
      <rPr>
        <i/>
        <sz val="11"/>
        <color theme="1"/>
        <rFont val="Calibri"/>
        <family val="2"/>
        <charset val="238"/>
        <scheme val="minor"/>
      </rPr>
      <t xml:space="preserve"> građevine i uređaji javne namjene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</si>
  <si>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G. </t>
    </r>
    <r>
      <rPr>
        <i/>
        <sz val="11"/>
        <color theme="1"/>
        <rFont val="Calibri"/>
        <family val="2"/>
        <charset val="238"/>
        <scheme val="minor"/>
      </rPr>
      <t xml:space="preserve">  javna rasvjeta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</si>
  <si>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H.</t>
    </r>
    <r>
      <rPr>
        <i/>
        <sz val="11"/>
        <color theme="1"/>
        <rFont val="Calibri"/>
        <family val="2"/>
        <charset val="238"/>
        <scheme val="minor"/>
      </rPr>
      <t xml:space="preserve">   groblja i krematoriji na grobljima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</si>
  <si>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I.</t>
    </r>
    <r>
      <rPr>
        <i/>
        <sz val="11"/>
        <color theme="1"/>
        <rFont val="Calibri"/>
        <family val="2"/>
        <charset val="238"/>
        <scheme val="minor"/>
      </rPr>
      <t xml:space="preserve">   građevine namijenjene obavljanju javnog prijevoza</t>
    </r>
  </si>
  <si>
    <t xml:space="preserve">Klasa:                                                                                               Predsjednik Gradskog vijeća: </t>
  </si>
  <si>
    <t xml:space="preserve">                                                                                    </t>
  </si>
  <si>
    <t xml:space="preserve">                                                                                     </t>
  </si>
  <si>
    <t>Sredstva za realizaciju Programa građenja komunalne infrastrukture planiraju se iz izvora:</t>
  </si>
  <si>
    <t>Izgradnja Šetnice uz rijeku Lonju od Plinskog mosta do kanala Žeravinec</t>
  </si>
  <si>
    <t>ŠETNICA UZ RIJEKU LONJU OD PLINSKOG MOSTA DO KANALA ŽERAVINEC</t>
  </si>
  <si>
    <t>Sanacija ravnog krova na tržnici maznica</t>
  </si>
  <si>
    <t>Izrada glavnog projekta + izvedbeni detalji</t>
  </si>
  <si>
    <t>IZGRADNJA KOMUNALNE INFRASTRUKTURE U UPU-6</t>
  </si>
  <si>
    <t>Izgradnja komunalne infrastrukture u UPU 6</t>
  </si>
  <si>
    <t>PROJEKT NOVE STAMBENE ZONE U POSAVSKIM BREGIMA - SAJMIŠTE</t>
  </si>
  <si>
    <t>Projektiranje ceste u novoj stambenoj zoni u Pos. Bregima - Sajmište</t>
  </si>
  <si>
    <t>Izgradnja sportskih igrališta na području Grada Ivanić-Grada</t>
  </si>
  <si>
    <t xml:space="preserve">  -  naknada za pridobivanje energ. min. sirovina, rudna renta</t>
  </si>
  <si>
    <t>IZGRADNJA TRAFOSTANICA</t>
  </si>
  <si>
    <t>Izgradnja trafostanica UPU 3 i nadogradnja UPU 6</t>
  </si>
  <si>
    <t>IZGRADNJA PARKIRALIŠTA U IVANIĆ-GRADU</t>
  </si>
  <si>
    <t>Izgradnja parkirališta u Ivanić-Gradu</t>
  </si>
  <si>
    <t>Izgradnja praga na rijeci Lonji kod Naftalana - kapitalna pomoć hrv. Vodama</t>
  </si>
  <si>
    <t>NOGOSTUP JALŠEVAC -  OPATINEC - TARNO</t>
  </si>
  <si>
    <t>NOGOSTUP ZAKLEPICA - POSAVSKI BREGI centar</t>
  </si>
  <si>
    <t>Rekonstrukcija nogostupa Zaklepica - centar Posavski Bregi</t>
  </si>
  <si>
    <t>REKONSTRUKCIJA CESTE I IZGRADNJA NOGOSTUPA U NAFTALANSKOJ ULICI</t>
  </si>
  <si>
    <t>Rekonstrukcija ceste i izgradnja nogostupa u Naftalanskoj ulici</t>
  </si>
  <si>
    <t xml:space="preserve">Komunalni doprinosi                                                                                        </t>
  </si>
  <si>
    <t>NOVI IZNOS</t>
  </si>
  <si>
    <t>novi iznos</t>
  </si>
  <si>
    <t xml:space="preserve"> programa građenja komunalne infrastrukture na području  Grada Ivanić-Grada za 2024. godinu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</si>
  <si>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</si>
  <si>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Ivanić-Grad ___________ 2024.                                                        Željko Pongrac, pravnik kriminalist</t>
  </si>
  <si>
    <t xml:space="preserve"> -  opći prihodi i primici</t>
  </si>
  <si>
    <t xml:space="preserve"> -  komunalni doprinosi</t>
  </si>
  <si>
    <t>PROŠIRENJE GROBLJA U POSAVSKIM BREGIMA</t>
  </si>
  <si>
    <t>Proširenje groblja u Posavskim Bregima</t>
  </si>
  <si>
    <t>UREĐENJE I OPREMANJE DJEČJEG IGRALIŠTA ŽERAVINEC</t>
  </si>
  <si>
    <t>Uređenje i opremanje dječjeg igrališta Žeravinec</t>
  </si>
  <si>
    <t>NOGOSTUP POSAVSKI BREGI</t>
  </si>
  <si>
    <t>Izgradnja nogostupa u Posavskim Bregima</t>
  </si>
  <si>
    <t>NOGOSTUP DONJA POLJANA</t>
  </si>
  <si>
    <t>Izgradnja nogostupa Donja Poljana</t>
  </si>
  <si>
    <t>IZGRADNJA SPORTSKIH IGRALIŠTA NA PODRUČJU GRADA IVANIĆ-GRADA (Lonja, Breška Greda, Pos. Bregi, Žeravinec, Šumećani)</t>
  </si>
  <si>
    <t>7.</t>
  </si>
  <si>
    <t>Opći prihodi i primici</t>
  </si>
  <si>
    <t>II. IZMJENE I DOPUNE</t>
  </si>
  <si>
    <t>Ovim II. izmjenama i dopunama Programa građenja komunalne infrastrukture utvrđuje se komunalna infrastruktura koja će se graditi u Gradu Ivanić-Gradu u 2024. godini, sukladno odredbama Zakona o komunalnom gospodarstvu (Narodne novine, broj 68/18, 110/18 i 32/20).</t>
  </si>
  <si>
    <r>
      <rPr>
        <sz val="10"/>
        <rFont val="Arial"/>
        <family val="2"/>
        <charset val="238"/>
      </rPr>
      <t>II.</t>
    </r>
    <r>
      <rPr>
        <sz val="10"/>
        <color theme="1"/>
        <rFont val="Arial"/>
        <family val="2"/>
        <charset val="238"/>
      </rPr>
      <t xml:space="preserve"> izmjene i dopune Programa građenja komunalne infrastrukture izrađene su i donose se u skladu s izvješćem o stanju u prostoru, potrebama uređenja zemljišta planiranog prostornim planom i planom razvojnih programa koji se donose na temelju posebnih propisa.</t>
    </r>
  </si>
  <si>
    <t>Ove II.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</si>
  <si>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Ove II. izmjene i dopune Programa građenja komunalne infrastrukture sadrže procjenu troškova građenja određene komunalne infrastrukture s naznakom izvora financiranja.</t>
  </si>
  <si>
    <t>IZGRADNJA KRUŽNOG RASKRIŽJA - ŽC 3041 I ULICE SLOBODE</t>
  </si>
  <si>
    <t>Izgradnja kružnog raskrižja - ŽC 3041 i ulice Slobode</t>
  </si>
  <si>
    <t>USPOSTAVA RASKRIŽJA VUKOVARSKA - OMLADINSKA ULICA                   S MINI KRUŽNIM TOKOM</t>
  </si>
  <si>
    <t>Mini kružni tok na križanju Vukovarske - Omladinske ulice</t>
  </si>
  <si>
    <t>Ovim II. izmjenama i dopunama Programa građenja objekata komunalne infrastrukture za 2024. godinu nisu predviđene građevine komunalne infrastrukture koje će se graditi radi uređenja neuređenih dijelova građevinskog područja.</t>
  </si>
  <si>
    <t>Ovim II. izmjenama i dopunama Programa građenja objekata komunalne infrastrukture za 2024. godinu nisu predviđene građevine komunalne infrastrukture koje će se graditi izvan građevinskog područja.</t>
  </si>
  <si>
    <t>Ovim II. izmjenama i dopunama Programa građenja objekata komunalne infrastrukture za 2024. godinu nisu predviđene građevine komunalne infrastrukture koje će se uklanjati.</t>
  </si>
  <si>
    <t>Ukupno novi iznos za realizaciju II. izmjena i dopuna Programa građenja komunalne infrastrukture na području Grada Ivanić-Grada za 2024. godinu iznosi 4.231.250,00 €.</t>
  </si>
  <si>
    <t>Ove II. izmjene i dopune Programa građenja komunalne infrastrukture na području Grada Ivanić-Grada za 2024. godinu sastavni su dio II. izmjena i dopuna Proračuna Grada Ivanić-Grada za 2024. godinu, a stupaju na snagu prvoga dana od dana objave u Službenom glasniku Grada Ivanić-Grada.</t>
  </si>
  <si>
    <t>Na temelju članka 67. Zakona o komunalnom gospodarstvu (Narodne novine, broj 68/18, 110/18 i 32/20) i članka 35. Statuta Grada Ivanić-Grada (Službeni glasnik Grada Ivanić-Grada, broj 01/21 i 04/22), Gradsko vijeće Grada Ivanić-Grada na svojoj ____. sjednici održanoj dana _________2024.  godine donijelo je sljedeće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</si>
</sst>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  <font>
      <b/>
      <sz val="12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2" borderId="5" xfId="0" applyFont="1" applyFill="1" applyBorder="1" applyAlignment="1">
      <alignment horizontal="left" vertical="center"/>
    </xf>
    <xf numFmtId="4" fontId="7" fillId="2" borderId="5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3" fillId="5" borderId="0" xfId="0" applyNumberFormat="1" applyFont="1" applyFill="1"/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center"/>
    </xf>
    <xf numFmtId="0" fontId="13" fillId="5" borderId="0" xfId="0" applyFont="1" applyFill="1" applyAlignment="1">
      <alignment horizontal="center" vertical="center"/>
    </xf>
    <xf numFmtId="4" fontId="7" fillId="2" borderId="9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4" fontId="0" fillId="0" borderId="1" xfId="0" applyNumberFormat="1" applyBorder="1"/>
    <xf numFmtId="0" fontId="1" fillId="0" borderId="9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top"/>
    </xf>
    <xf numFmtId="0" fontId="13" fillId="5" borderId="0" xfId="0" applyFont="1" applyFill="1" applyAlignment="1">
      <alignment horizontal="center" vertical="top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9" fontId="2" fillId="6" borderId="7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justify" vertical="top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justify" vertical="top" wrapText="1"/>
    </xf>
    <xf numFmtId="164" fontId="1" fillId="0" borderId="0" xfId="1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3" fillId="2" borderId="0" xfId="0" applyFont="1" applyFill="1" applyAlignment="1">
      <alignment horizontal="left" vertical="center"/>
    </xf>
    <xf numFmtId="0" fontId="1" fillId="2" borderId="7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0" borderId="1" xfId="0" applyFont="1" applyBorder="1" applyAlignment="1">
      <alignment horizontal="justify" vertical="top" wrapText="1"/>
    </xf>
    <xf numFmtId="0" fontId="3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left" vertical="top"/>
    </xf>
    <xf numFmtId="0" fontId="12" fillId="5" borderId="0" xfId="0" applyFont="1" applyFill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3" fillId="5" borderId="0" xfId="0" applyFont="1" applyFill="1" applyAlignment="1">
      <alignment horizontal="left"/>
    </xf>
    <xf numFmtId="0" fontId="12" fillId="5" borderId="0" xfId="0" applyFont="1" applyFill="1" applyAlignment="1">
      <alignment horizontal="left" vertical="top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82"/>
  <sheetViews>
    <sheetView tabSelected="1" topLeftCell="A256" zoomScaleNormal="100" workbookViewId="0">
      <selection activeCell="B272" sqref="B272:F272"/>
    </sheetView>
  </sheetViews>
  <sheetFormatPr defaultRowHeight="15" x14ac:dyDescent="0.25"/>
  <cols>
    <col min="1" max="1" width="0.7109375" customWidth="1"/>
    <col min="2" max="2" width="3.5703125" customWidth="1"/>
    <col min="3" max="3" width="11.28515625" customWidth="1"/>
    <col min="4" max="4" width="50.7109375" customWidth="1"/>
    <col min="5" max="6" width="12.7109375" style="6" customWidth="1"/>
  </cols>
  <sheetData>
    <row r="1" spans="2:6" ht="61.15" customHeight="1" x14ac:dyDescent="0.25">
      <c r="B1" s="112" t="s">
        <v>153</v>
      </c>
      <c r="C1" s="112"/>
      <c r="D1" s="112"/>
      <c r="E1" s="112"/>
      <c r="F1" s="112"/>
    </row>
    <row r="2" spans="2:6" x14ac:dyDescent="0.25">
      <c r="B2" s="1"/>
      <c r="C2" s="1"/>
    </row>
    <row r="3" spans="2:6" x14ac:dyDescent="0.25">
      <c r="B3" s="1"/>
      <c r="C3" s="1"/>
    </row>
    <row r="4" spans="2:6" x14ac:dyDescent="0.25">
      <c r="B4" s="1"/>
      <c r="C4" s="1"/>
    </row>
    <row r="5" spans="2:6" ht="36.75" customHeight="1" x14ac:dyDescent="0.25">
      <c r="B5" s="113" t="s">
        <v>139</v>
      </c>
      <c r="C5" s="113"/>
      <c r="D5" s="113"/>
      <c r="E5" s="113"/>
      <c r="F5" s="113"/>
    </row>
    <row r="6" spans="2:6" ht="40.5" customHeight="1" x14ac:dyDescent="0.25">
      <c r="B6" s="114" t="s">
        <v>123</v>
      </c>
      <c r="C6" s="114"/>
      <c r="D6" s="114"/>
      <c r="E6" s="114"/>
      <c r="F6" s="114"/>
    </row>
    <row r="7" spans="2:6" ht="15" customHeight="1" x14ac:dyDescent="0.25">
      <c r="B7" s="106"/>
      <c r="C7" s="106"/>
      <c r="D7" s="106"/>
      <c r="E7" s="106"/>
      <c r="F7" s="106"/>
    </row>
    <row r="8" spans="2:6" ht="45.75" customHeight="1" x14ac:dyDescent="0.25">
      <c r="B8" s="115" t="s">
        <v>140</v>
      </c>
      <c r="C8" s="115"/>
      <c r="D8" s="115"/>
      <c r="E8" s="115"/>
      <c r="F8" s="115"/>
    </row>
    <row r="9" spans="2:6" ht="43.5" customHeight="1" x14ac:dyDescent="0.25">
      <c r="B9" s="112" t="s">
        <v>141</v>
      </c>
      <c r="C9" s="112"/>
      <c r="D9" s="112"/>
      <c r="E9" s="112"/>
      <c r="F9" s="112"/>
    </row>
    <row r="10" spans="2:6" ht="43.5" customHeight="1" x14ac:dyDescent="0.25">
      <c r="B10" s="112" t="s">
        <v>142</v>
      </c>
      <c r="C10" s="112"/>
      <c r="D10" s="112"/>
      <c r="E10" s="112"/>
      <c r="F10" s="112"/>
    </row>
    <row r="11" spans="2:6" ht="45" customHeight="1" x14ac:dyDescent="0.25">
      <c r="B11" s="112" t="s">
        <v>124</v>
      </c>
      <c r="C11" s="112"/>
      <c r="D11" s="112"/>
      <c r="E11" s="112"/>
      <c r="F11" s="112"/>
    </row>
    <row r="12" spans="2:6" ht="31.5" customHeight="1" x14ac:dyDescent="0.25">
      <c r="B12" s="112" t="s">
        <v>58</v>
      </c>
      <c r="C12" s="112"/>
      <c r="D12" s="112"/>
      <c r="E12" s="112"/>
      <c r="F12" s="112"/>
    </row>
    <row r="13" spans="2:6" ht="15" customHeight="1" x14ac:dyDescent="0.25">
      <c r="B13" s="116"/>
      <c r="C13" s="116"/>
      <c r="D13" s="116"/>
      <c r="E13" s="116"/>
      <c r="F13" s="116"/>
    </row>
    <row r="14" spans="2:6" ht="23.25" customHeight="1" x14ac:dyDescent="0.25">
      <c r="B14" s="103" t="s">
        <v>29</v>
      </c>
      <c r="C14" s="103"/>
      <c r="D14" s="103"/>
      <c r="E14" s="103"/>
      <c r="F14" s="103"/>
    </row>
    <row r="15" spans="2:6" x14ac:dyDescent="0.25">
      <c r="B15" s="104" t="s">
        <v>88</v>
      </c>
      <c r="C15" s="104"/>
      <c r="D15" s="104"/>
      <c r="E15" s="104"/>
      <c r="F15" s="104"/>
    </row>
    <row r="16" spans="2:6" x14ac:dyDescent="0.25">
      <c r="B16" s="104" t="s">
        <v>87</v>
      </c>
      <c r="C16" s="104"/>
      <c r="D16" s="104"/>
      <c r="E16" s="104"/>
      <c r="F16" s="104"/>
    </row>
    <row r="17" spans="2:6" x14ac:dyDescent="0.25">
      <c r="B17" s="104" t="s">
        <v>89</v>
      </c>
      <c r="C17" s="104"/>
      <c r="D17" s="104"/>
      <c r="E17" s="104"/>
      <c r="F17" s="104"/>
    </row>
    <row r="18" spans="2:6" x14ac:dyDescent="0.25">
      <c r="B18" s="104" t="s">
        <v>90</v>
      </c>
      <c r="C18" s="104"/>
      <c r="D18" s="104"/>
      <c r="E18" s="104"/>
      <c r="F18" s="104"/>
    </row>
    <row r="19" spans="2:6" x14ac:dyDescent="0.25">
      <c r="B19" s="104" t="s">
        <v>91</v>
      </c>
      <c r="C19" s="104"/>
      <c r="D19" s="104"/>
      <c r="E19" s="104"/>
      <c r="F19" s="104"/>
    </row>
    <row r="20" spans="2:6" x14ac:dyDescent="0.25">
      <c r="B20" s="104" t="s">
        <v>92</v>
      </c>
      <c r="C20" s="104"/>
      <c r="D20" s="104"/>
      <c r="E20" s="104"/>
      <c r="F20" s="104"/>
    </row>
    <row r="21" spans="2:6" x14ac:dyDescent="0.25">
      <c r="B21" s="104" t="s">
        <v>93</v>
      </c>
      <c r="C21" s="104"/>
      <c r="D21" s="104"/>
      <c r="E21" s="104"/>
      <c r="F21" s="104"/>
    </row>
    <row r="22" spans="2:6" x14ac:dyDescent="0.25">
      <c r="B22" s="104" t="s">
        <v>94</v>
      </c>
      <c r="C22" s="104"/>
      <c r="D22" s="104"/>
      <c r="E22" s="104"/>
      <c r="F22" s="104"/>
    </row>
    <row r="23" spans="2:6" x14ac:dyDescent="0.25">
      <c r="B23" s="104" t="s">
        <v>95</v>
      </c>
      <c r="C23" s="104"/>
      <c r="D23" s="104"/>
      <c r="E23" s="104"/>
      <c r="F23" s="104"/>
    </row>
    <row r="24" spans="2:6" x14ac:dyDescent="0.25">
      <c r="B24" s="54"/>
      <c r="C24" s="54"/>
      <c r="D24" s="54"/>
      <c r="E24" s="54"/>
      <c r="F24" s="54"/>
    </row>
    <row r="25" spans="2:6" x14ac:dyDescent="0.25">
      <c r="B25" s="54"/>
      <c r="C25" s="54"/>
      <c r="D25" s="54"/>
      <c r="E25" s="54"/>
      <c r="F25" s="54"/>
    </row>
    <row r="26" spans="2:6" ht="38.25" customHeight="1" x14ac:dyDescent="0.25">
      <c r="B26" s="110" t="s">
        <v>27</v>
      </c>
      <c r="C26" s="110"/>
      <c r="D26" s="110"/>
      <c r="E26" s="110"/>
      <c r="F26" s="110"/>
    </row>
    <row r="27" spans="2:6" ht="15" customHeight="1" x14ac:dyDescent="0.25">
      <c r="B27" s="111" t="s">
        <v>60</v>
      </c>
      <c r="C27" s="111"/>
      <c r="D27" s="111"/>
      <c r="E27" s="111"/>
      <c r="F27" s="111"/>
    </row>
    <row r="28" spans="2:6" ht="15" customHeight="1" x14ac:dyDescent="0.25">
      <c r="B28" s="107" t="s">
        <v>61</v>
      </c>
      <c r="C28" s="107"/>
      <c r="D28" s="107"/>
      <c r="E28" s="107"/>
      <c r="F28" s="107"/>
    </row>
    <row r="29" spans="2:6" ht="15" customHeight="1" x14ac:dyDescent="0.25">
      <c r="B29" s="107" t="s">
        <v>62</v>
      </c>
      <c r="C29" s="107"/>
      <c r="D29" s="107"/>
      <c r="E29" s="107"/>
      <c r="F29" s="107"/>
    </row>
    <row r="30" spans="2:6" ht="15" customHeight="1" x14ac:dyDescent="0.25">
      <c r="B30" s="107" t="s">
        <v>63</v>
      </c>
      <c r="C30" s="107"/>
      <c r="D30" s="107"/>
      <c r="E30" s="107"/>
      <c r="F30" s="107"/>
    </row>
    <row r="31" spans="2:6" ht="15" customHeight="1" x14ac:dyDescent="0.25">
      <c r="B31" s="107" t="s">
        <v>64</v>
      </c>
      <c r="C31" s="107"/>
      <c r="D31" s="107"/>
      <c r="E31" s="107"/>
      <c r="F31" s="107"/>
    </row>
    <row r="32" spans="2:6" x14ac:dyDescent="0.25">
      <c r="B32" s="54"/>
      <c r="C32" s="54"/>
      <c r="D32" s="54"/>
      <c r="E32" s="54"/>
      <c r="F32" s="54"/>
    </row>
    <row r="33" spans="2:6" x14ac:dyDescent="0.25">
      <c r="B33" s="108"/>
      <c r="C33" s="108"/>
      <c r="D33" s="108"/>
      <c r="E33" s="27"/>
      <c r="F33" s="27"/>
    </row>
    <row r="34" spans="2:6" ht="29.25" customHeight="1" x14ac:dyDescent="0.25">
      <c r="B34" s="109" t="s">
        <v>143</v>
      </c>
      <c r="C34" s="109"/>
      <c r="D34" s="109"/>
      <c r="E34" s="109"/>
      <c r="F34" s="109"/>
    </row>
    <row r="35" spans="2:6" ht="15" customHeight="1" x14ac:dyDescent="0.25">
      <c r="B35" s="11"/>
      <c r="C35" s="11"/>
      <c r="D35" s="11"/>
      <c r="E35" s="28"/>
      <c r="F35" s="28"/>
    </row>
    <row r="36" spans="2:6" ht="15" customHeight="1" x14ac:dyDescent="0.25">
      <c r="B36" s="11"/>
      <c r="C36" s="11"/>
      <c r="D36" s="11"/>
      <c r="E36" s="28"/>
      <c r="F36" s="28"/>
    </row>
    <row r="37" spans="2:6" ht="29.25" customHeight="1" x14ac:dyDescent="0.25">
      <c r="B37" s="71" t="s">
        <v>35</v>
      </c>
      <c r="C37" s="105" t="s">
        <v>36</v>
      </c>
      <c r="D37" s="105"/>
      <c r="E37" s="105"/>
      <c r="F37" s="105"/>
    </row>
    <row r="38" spans="2:6" ht="15" customHeight="1" x14ac:dyDescent="0.25">
      <c r="B38" s="11"/>
      <c r="C38" s="11"/>
      <c r="D38" s="11"/>
      <c r="E38" s="28"/>
      <c r="F38" s="28"/>
    </row>
    <row r="39" spans="2:6" ht="60" customHeight="1" x14ac:dyDescent="0.25">
      <c r="B39" s="52"/>
      <c r="C39" s="138" t="s">
        <v>148</v>
      </c>
      <c r="D39" s="138"/>
      <c r="E39" s="53">
        <v>0</v>
      </c>
      <c r="F39" s="53">
        <v>0</v>
      </c>
    </row>
    <row r="40" spans="2:6" ht="15" customHeight="1" x14ac:dyDescent="0.25">
      <c r="B40" s="11"/>
      <c r="C40" s="11"/>
      <c r="D40" s="11"/>
      <c r="E40" s="28"/>
      <c r="F40" s="28"/>
    </row>
    <row r="41" spans="2:6" x14ac:dyDescent="0.25">
      <c r="B41" s="106"/>
      <c r="C41" s="106"/>
      <c r="D41" s="106"/>
      <c r="E41" s="106"/>
      <c r="F41" s="106"/>
    </row>
    <row r="42" spans="2:6" ht="29.25" customHeight="1" x14ac:dyDescent="0.25">
      <c r="B42" s="71" t="s">
        <v>28</v>
      </c>
      <c r="C42" s="105" t="s">
        <v>5</v>
      </c>
      <c r="D42" s="105"/>
      <c r="E42" s="105"/>
      <c r="F42" s="105"/>
    </row>
    <row r="43" spans="2:6" ht="15.75" customHeight="1" x14ac:dyDescent="0.25">
      <c r="B43" s="20"/>
      <c r="C43" s="20"/>
      <c r="D43" s="21"/>
      <c r="E43" s="22"/>
      <c r="F43" s="22"/>
    </row>
    <row r="44" spans="2:6" ht="15" customHeight="1" x14ac:dyDescent="0.25">
      <c r="B44" s="140" t="s">
        <v>65</v>
      </c>
      <c r="C44" s="140"/>
      <c r="D44" s="140"/>
      <c r="E44" s="63" t="s">
        <v>59</v>
      </c>
      <c r="F44" s="76" t="s">
        <v>121</v>
      </c>
    </row>
    <row r="45" spans="2:6" ht="15.75" customHeight="1" x14ac:dyDescent="0.25">
      <c r="B45" s="20"/>
      <c r="C45" s="20"/>
      <c r="D45" s="21"/>
      <c r="E45" s="22"/>
      <c r="F45" s="22"/>
    </row>
    <row r="46" spans="2:6" ht="15" customHeight="1" x14ac:dyDescent="0.25">
      <c r="B46" s="58" t="s">
        <v>0</v>
      </c>
      <c r="C46" s="94" t="s">
        <v>47</v>
      </c>
      <c r="D46" s="95"/>
      <c r="E46" s="59">
        <f>SUM(E47)</f>
        <v>126800</v>
      </c>
      <c r="F46" s="59">
        <f>SUM(F47)</f>
        <v>43800</v>
      </c>
    </row>
    <row r="47" spans="2:6" ht="15" customHeight="1" x14ac:dyDescent="0.25">
      <c r="B47" s="37"/>
      <c r="C47" s="96" t="s">
        <v>41</v>
      </c>
      <c r="D47" s="97"/>
      <c r="E47" s="60">
        <f>SUM(E48+E49)</f>
        <v>126800</v>
      </c>
      <c r="F47" s="60">
        <f>SUM(F48+F49)</f>
        <v>43800</v>
      </c>
    </row>
    <row r="48" spans="2:6" ht="15" customHeight="1" x14ac:dyDescent="0.25">
      <c r="B48" s="98"/>
      <c r="C48" s="92" t="s">
        <v>24</v>
      </c>
      <c r="D48" s="8" t="s">
        <v>22</v>
      </c>
      <c r="E48" s="9">
        <v>80000</v>
      </c>
      <c r="F48" s="9">
        <v>43800</v>
      </c>
    </row>
    <row r="49" spans="2:6" ht="15" customHeight="1" x14ac:dyDescent="0.25">
      <c r="B49" s="98"/>
      <c r="C49" s="102"/>
      <c r="D49" s="14" t="s">
        <v>25</v>
      </c>
      <c r="E49" s="48">
        <v>46800</v>
      </c>
      <c r="F49" s="48">
        <v>0</v>
      </c>
    </row>
    <row r="50" spans="2:6" ht="15" customHeight="1" x14ac:dyDescent="0.25">
      <c r="B50" s="43"/>
      <c r="C50" s="44"/>
      <c r="D50" s="45"/>
      <c r="E50" s="46"/>
      <c r="F50" s="46"/>
    </row>
    <row r="51" spans="2:6" ht="15" customHeight="1" x14ac:dyDescent="0.25">
      <c r="B51" s="23"/>
      <c r="C51" s="24"/>
      <c r="D51" s="33"/>
      <c r="E51" s="34"/>
      <c r="F51" s="34"/>
    </row>
    <row r="52" spans="2:6" ht="15" customHeight="1" x14ac:dyDescent="0.25">
      <c r="B52" s="58" t="s">
        <v>2</v>
      </c>
      <c r="C52" s="94" t="s">
        <v>104</v>
      </c>
      <c r="D52" s="95"/>
      <c r="E52" s="59">
        <f>SUM(E53)</f>
        <v>400000</v>
      </c>
      <c r="F52" s="59">
        <f>SUM(F53)</f>
        <v>120000</v>
      </c>
    </row>
    <row r="53" spans="2:6" ht="15" customHeight="1" x14ac:dyDescent="0.25">
      <c r="B53" s="37"/>
      <c r="C53" s="96" t="s">
        <v>105</v>
      </c>
      <c r="D53" s="97"/>
      <c r="E53" s="60">
        <f>SUM(E54+E55)</f>
        <v>400000</v>
      </c>
      <c r="F53" s="60">
        <f>SUM(F54+F55)</f>
        <v>120000</v>
      </c>
    </row>
    <row r="54" spans="2:6" ht="15" customHeight="1" x14ac:dyDescent="0.25">
      <c r="B54" s="98"/>
      <c r="C54" s="92" t="s">
        <v>24</v>
      </c>
      <c r="D54" s="8" t="s">
        <v>22</v>
      </c>
      <c r="E54" s="9">
        <v>300000</v>
      </c>
      <c r="F54" s="9">
        <v>110000</v>
      </c>
    </row>
    <row r="55" spans="2:6" ht="15" customHeight="1" x14ac:dyDescent="0.25">
      <c r="B55" s="99"/>
      <c r="C55" s="93"/>
      <c r="D55" s="14" t="s">
        <v>25</v>
      </c>
      <c r="E55" s="48">
        <v>100000</v>
      </c>
      <c r="F55" s="48">
        <v>10000</v>
      </c>
    </row>
    <row r="56" spans="2:6" ht="15" customHeight="1" x14ac:dyDescent="0.25">
      <c r="B56" s="23"/>
      <c r="C56" s="24"/>
      <c r="D56" s="33"/>
      <c r="E56" s="34"/>
      <c r="F56" s="34"/>
    </row>
    <row r="57" spans="2:6" ht="15" customHeight="1" x14ac:dyDescent="0.25">
      <c r="B57" s="23"/>
      <c r="C57" s="24"/>
      <c r="D57" s="33"/>
      <c r="E57" s="34"/>
      <c r="F57" s="34"/>
    </row>
    <row r="58" spans="2:6" ht="15" customHeight="1" x14ac:dyDescent="0.25">
      <c r="B58" s="58" t="s">
        <v>3</v>
      </c>
      <c r="C58" s="94" t="s">
        <v>106</v>
      </c>
      <c r="D58" s="95"/>
      <c r="E58" s="59">
        <f>SUM(E59)</f>
        <v>50000</v>
      </c>
      <c r="F58" s="59">
        <f>SUM(F59)</f>
        <v>40000</v>
      </c>
    </row>
    <row r="59" spans="2:6" ht="15" customHeight="1" x14ac:dyDescent="0.25">
      <c r="B59" s="37"/>
      <c r="C59" s="96" t="s">
        <v>107</v>
      </c>
      <c r="D59" s="97"/>
      <c r="E59" s="60">
        <f>SUM(E60+E61)</f>
        <v>50000</v>
      </c>
      <c r="F59" s="60">
        <f>SUM(F60+F61)</f>
        <v>40000</v>
      </c>
    </row>
    <row r="60" spans="2:6" ht="15" customHeight="1" x14ac:dyDescent="0.25">
      <c r="B60" s="98"/>
      <c r="C60" s="92" t="s">
        <v>24</v>
      </c>
      <c r="D60" s="86" t="s">
        <v>23</v>
      </c>
      <c r="E60" s="88">
        <v>50000</v>
      </c>
      <c r="F60" s="88">
        <v>40000</v>
      </c>
    </row>
    <row r="61" spans="2:6" ht="15" customHeight="1" x14ac:dyDescent="0.25">
      <c r="B61" s="99"/>
      <c r="C61" s="93"/>
      <c r="D61" s="87"/>
      <c r="E61" s="89"/>
      <c r="F61" s="89"/>
    </row>
    <row r="62" spans="2:6" ht="15" customHeight="1" x14ac:dyDescent="0.25">
      <c r="B62" s="23"/>
      <c r="C62" s="24"/>
      <c r="D62" s="33"/>
      <c r="E62" s="34"/>
      <c r="F62" s="34"/>
    </row>
    <row r="63" spans="2:6" ht="15" customHeight="1" x14ac:dyDescent="0.25">
      <c r="B63" s="23"/>
      <c r="C63" s="24"/>
      <c r="D63" s="33"/>
      <c r="E63" s="34"/>
      <c r="F63" s="34"/>
    </row>
    <row r="64" spans="2:6" ht="15" customHeight="1" x14ac:dyDescent="0.25">
      <c r="B64" s="58" t="s">
        <v>6</v>
      </c>
      <c r="C64" s="94" t="s">
        <v>110</v>
      </c>
      <c r="D64" s="95"/>
      <c r="E64" s="59">
        <f>SUM(E65)</f>
        <v>40000</v>
      </c>
      <c r="F64" s="59">
        <f>SUM(F65)</f>
        <v>40000</v>
      </c>
    </row>
    <row r="65" spans="2:6" ht="15" customHeight="1" x14ac:dyDescent="0.25">
      <c r="B65" s="37"/>
      <c r="C65" s="96" t="s">
        <v>111</v>
      </c>
      <c r="D65" s="97"/>
      <c r="E65" s="60">
        <f>SUM(E67+E66)</f>
        <v>40000</v>
      </c>
      <c r="F65" s="60">
        <f>SUM(F67+F66)</f>
        <v>40000</v>
      </c>
    </row>
    <row r="66" spans="2:6" ht="15" customHeight="1" x14ac:dyDescent="0.25">
      <c r="B66" s="98"/>
      <c r="C66" s="92" t="s">
        <v>24</v>
      </c>
      <c r="D66" s="86" t="s">
        <v>126</v>
      </c>
      <c r="E66" s="88">
        <v>40000</v>
      </c>
      <c r="F66" s="88">
        <v>40000</v>
      </c>
    </row>
    <row r="67" spans="2:6" ht="15" customHeight="1" x14ac:dyDescent="0.25">
      <c r="B67" s="99"/>
      <c r="C67" s="93"/>
      <c r="D67" s="87"/>
      <c r="E67" s="89"/>
      <c r="F67" s="89"/>
    </row>
    <row r="68" spans="2:6" ht="15" customHeight="1" x14ac:dyDescent="0.25">
      <c r="B68" s="23"/>
      <c r="C68" s="24"/>
      <c r="D68" s="33"/>
      <c r="E68" s="34"/>
      <c r="F68" s="34"/>
    </row>
    <row r="69" spans="2:6" ht="15" customHeight="1" x14ac:dyDescent="0.25">
      <c r="B69" s="23"/>
      <c r="C69" s="24"/>
      <c r="D69" s="33"/>
      <c r="E69" s="34"/>
      <c r="F69" s="34"/>
    </row>
    <row r="70" spans="2:6" ht="15" customHeight="1" x14ac:dyDescent="0.25">
      <c r="B70" s="58" t="s">
        <v>7</v>
      </c>
      <c r="C70" s="94" t="s">
        <v>144</v>
      </c>
      <c r="D70" s="95"/>
      <c r="E70" s="59">
        <f>SUM(E71)</f>
        <v>0</v>
      </c>
      <c r="F70" s="59">
        <f>SUM(F71)</f>
        <v>12500</v>
      </c>
    </row>
    <row r="71" spans="2:6" ht="15" customHeight="1" x14ac:dyDescent="0.25">
      <c r="B71" s="37"/>
      <c r="C71" s="96" t="s">
        <v>145</v>
      </c>
      <c r="D71" s="97"/>
      <c r="E71" s="60">
        <f>SUM(E73+E72)</f>
        <v>0</v>
      </c>
      <c r="F71" s="60">
        <f>SUM(F73+F72)</f>
        <v>12500</v>
      </c>
    </row>
    <row r="72" spans="2:6" ht="15" customHeight="1" x14ac:dyDescent="0.25">
      <c r="B72" s="98"/>
      <c r="C72" s="92" t="s">
        <v>24</v>
      </c>
      <c r="D72" s="86" t="s">
        <v>38</v>
      </c>
      <c r="E72" s="88">
        <v>0</v>
      </c>
      <c r="F72" s="88">
        <v>12500</v>
      </c>
    </row>
    <row r="73" spans="2:6" ht="15" customHeight="1" x14ac:dyDescent="0.25">
      <c r="B73" s="99"/>
      <c r="C73" s="93"/>
      <c r="D73" s="87"/>
      <c r="E73" s="89"/>
      <c r="F73" s="89"/>
    </row>
    <row r="74" spans="2:6" ht="15" customHeight="1" x14ac:dyDescent="0.25">
      <c r="B74" s="23"/>
      <c r="C74" s="24"/>
      <c r="D74" s="33"/>
      <c r="E74" s="34"/>
      <c r="F74" s="34"/>
    </row>
    <row r="75" spans="2:6" ht="15" customHeight="1" x14ac:dyDescent="0.25">
      <c r="B75" s="23"/>
      <c r="C75" s="24"/>
      <c r="D75" s="33"/>
      <c r="E75" s="34"/>
      <c r="F75" s="34"/>
    </row>
    <row r="76" spans="2:6" ht="30" customHeight="1" x14ac:dyDescent="0.25">
      <c r="B76" s="84" t="s">
        <v>9</v>
      </c>
      <c r="C76" s="100" t="s">
        <v>146</v>
      </c>
      <c r="D76" s="101"/>
      <c r="E76" s="59">
        <f>SUM(E77)</f>
        <v>0</v>
      </c>
      <c r="F76" s="59">
        <f>SUM(F77)</f>
        <v>50000</v>
      </c>
    </row>
    <row r="77" spans="2:6" ht="15" customHeight="1" x14ac:dyDescent="0.25">
      <c r="B77" s="37"/>
      <c r="C77" s="96" t="s">
        <v>147</v>
      </c>
      <c r="D77" s="97"/>
      <c r="E77" s="60">
        <f>SUM(E79+E78)</f>
        <v>0</v>
      </c>
      <c r="F77" s="60">
        <f>SUM(F79+F78)</f>
        <v>50000</v>
      </c>
    </row>
    <row r="78" spans="2:6" ht="15" customHeight="1" x14ac:dyDescent="0.25">
      <c r="B78" s="98"/>
      <c r="C78" s="92" t="s">
        <v>24</v>
      </c>
      <c r="D78" s="78" t="s">
        <v>38</v>
      </c>
      <c r="E78" s="79">
        <v>0</v>
      </c>
      <c r="F78" s="79">
        <v>18400</v>
      </c>
    </row>
    <row r="79" spans="2:6" ht="15" customHeight="1" x14ac:dyDescent="0.25">
      <c r="B79" s="99"/>
      <c r="C79" s="93"/>
      <c r="D79" s="8" t="s">
        <v>22</v>
      </c>
      <c r="E79" s="77">
        <v>0</v>
      </c>
      <c r="F79" s="77">
        <v>31600</v>
      </c>
    </row>
    <row r="80" spans="2:6" ht="15" customHeight="1" x14ac:dyDescent="0.25">
      <c r="B80" s="23"/>
      <c r="C80" s="24"/>
      <c r="D80" s="33"/>
      <c r="E80" s="34"/>
      <c r="F80" s="34"/>
    </row>
    <row r="81" spans="2:6" ht="15" customHeight="1" x14ac:dyDescent="0.25">
      <c r="B81" s="23"/>
      <c r="C81" s="24"/>
      <c r="D81" s="33"/>
      <c r="E81" s="34"/>
      <c r="F81" s="34"/>
    </row>
    <row r="82" spans="2:6" ht="15" customHeight="1" x14ac:dyDescent="0.25">
      <c r="B82" s="23"/>
      <c r="C82" s="24"/>
      <c r="D82" s="33"/>
      <c r="E82" s="34"/>
      <c r="F82" s="34"/>
    </row>
    <row r="83" spans="2:6" ht="15" customHeight="1" x14ac:dyDescent="0.25">
      <c r="B83" s="23"/>
      <c r="C83" s="24"/>
      <c r="D83" s="33"/>
      <c r="E83" s="34"/>
      <c r="F83" s="34"/>
    </row>
    <row r="84" spans="2:6" ht="36" customHeight="1" x14ac:dyDescent="0.25">
      <c r="B84" s="139" t="s">
        <v>70</v>
      </c>
      <c r="C84" s="139"/>
      <c r="D84" s="139"/>
      <c r="E84" s="63" t="s">
        <v>59</v>
      </c>
      <c r="F84" s="76" t="s">
        <v>121</v>
      </c>
    </row>
    <row r="85" spans="2:6" ht="15.75" customHeight="1" x14ac:dyDescent="0.25">
      <c r="B85" s="16"/>
      <c r="C85" s="16"/>
      <c r="D85" s="17"/>
      <c r="E85" s="18"/>
      <c r="F85" s="18"/>
    </row>
    <row r="86" spans="2:6" ht="15" customHeight="1" x14ac:dyDescent="0.25">
      <c r="B86" s="58" t="s">
        <v>0</v>
      </c>
      <c r="C86" s="94" t="s">
        <v>39</v>
      </c>
      <c r="D86" s="95"/>
      <c r="E86" s="59">
        <f>SUM(E87)</f>
        <v>400000</v>
      </c>
      <c r="F86" s="59">
        <f>SUM(F87)</f>
        <v>0</v>
      </c>
    </row>
    <row r="87" spans="2:6" ht="15" customHeight="1" x14ac:dyDescent="0.25">
      <c r="B87" s="37"/>
      <c r="C87" s="96" t="s">
        <v>34</v>
      </c>
      <c r="D87" s="97"/>
      <c r="E87" s="60">
        <f>SUM(E88+E89)</f>
        <v>400000</v>
      </c>
      <c r="F87" s="60">
        <f>SUM(F88+F89)</f>
        <v>0</v>
      </c>
    </row>
    <row r="88" spans="2:6" ht="14.1" customHeight="1" x14ac:dyDescent="0.25">
      <c r="B88" s="98"/>
      <c r="C88" s="102" t="s">
        <v>24</v>
      </c>
      <c r="D88" s="86" t="s">
        <v>22</v>
      </c>
      <c r="E88" s="88">
        <v>400000</v>
      </c>
      <c r="F88" s="88">
        <v>0</v>
      </c>
    </row>
    <row r="89" spans="2:6" ht="14.1" customHeight="1" x14ac:dyDescent="0.25">
      <c r="B89" s="98"/>
      <c r="C89" s="102"/>
      <c r="D89" s="87"/>
      <c r="E89" s="89"/>
      <c r="F89" s="89"/>
    </row>
    <row r="90" spans="2:6" ht="15" customHeight="1" x14ac:dyDescent="0.25">
      <c r="B90" s="145"/>
      <c r="C90" s="145"/>
      <c r="D90" s="145"/>
      <c r="E90" s="145"/>
      <c r="F90" s="145"/>
    </row>
    <row r="91" spans="2:6" ht="15" customHeight="1" x14ac:dyDescent="0.25">
      <c r="B91" s="39"/>
      <c r="C91" s="39"/>
      <c r="D91" s="39"/>
      <c r="E91" s="39"/>
      <c r="F91" s="39"/>
    </row>
    <row r="92" spans="2:6" ht="15" customHeight="1" x14ac:dyDescent="0.25">
      <c r="B92" s="58" t="s">
        <v>2</v>
      </c>
      <c r="C92" s="94" t="s">
        <v>115</v>
      </c>
      <c r="D92" s="95"/>
      <c r="E92" s="59">
        <f>SUM(E93)</f>
        <v>383500</v>
      </c>
      <c r="F92" s="59">
        <f>SUM(F93)</f>
        <v>500000</v>
      </c>
    </row>
    <row r="93" spans="2:6" ht="15" customHeight="1" x14ac:dyDescent="0.25">
      <c r="B93" s="37"/>
      <c r="C93" s="96" t="s">
        <v>33</v>
      </c>
      <c r="D93" s="97"/>
      <c r="E93" s="60">
        <f>SUM(E94+E95+E96)</f>
        <v>383500</v>
      </c>
      <c r="F93" s="60">
        <f>SUM(F94+F95+F96)</f>
        <v>500000</v>
      </c>
    </row>
    <row r="94" spans="2:6" ht="15" customHeight="1" x14ac:dyDescent="0.25">
      <c r="B94" s="37"/>
      <c r="C94" s="92" t="s">
        <v>24</v>
      </c>
      <c r="D94" s="8" t="s">
        <v>23</v>
      </c>
      <c r="E94" s="75">
        <v>33500</v>
      </c>
      <c r="F94" s="75">
        <v>40000</v>
      </c>
    </row>
    <row r="95" spans="2:6" ht="14.1" customHeight="1" x14ac:dyDescent="0.25">
      <c r="B95" s="98"/>
      <c r="C95" s="102"/>
      <c r="D95" s="8" t="s">
        <v>22</v>
      </c>
      <c r="E95" s="9">
        <v>65000</v>
      </c>
      <c r="F95" s="9">
        <v>175000</v>
      </c>
    </row>
    <row r="96" spans="2:6" ht="14.1" customHeight="1" x14ac:dyDescent="0.25">
      <c r="B96" s="99"/>
      <c r="C96" s="93"/>
      <c r="D96" s="8" t="s">
        <v>26</v>
      </c>
      <c r="E96" s="9">
        <v>285000</v>
      </c>
      <c r="F96" s="9">
        <v>285000</v>
      </c>
    </row>
    <row r="97" spans="2:6" ht="15" customHeight="1" x14ac:dyDescent="0.25">
      <c r="B97" s="23"/>
      <c r="C97" s="24"/>
      <c r="D97" s="40"/>
      <c r="E97" s="41"/>
      <c r="F97" s="41"/>
    </row>
    <row r="98" spans="2:6" ht="15" customHeight="1" x14ac:dyDescent="0.25">
      <c r="B98" s="23"/>
      <c r="C98" s="24"/>
      <c r="D98" s="25"/>
      <c r="E98" s="26"/>
      <c r="F98" s="26"/>
    </row>
    <row r="99" spans="2:6" ht="15" customHeight="1" x14ac:dyDescent="0.25">
      <c r="B99" s="58" t="s">
        <v>3</v>
      </c>
      <c r="C99" s="94" t="s">
        <v>116</v>
      </c>
      <c r="D99" s="95"/>
      <c r="E99" s="59">
        <f>SUM(E100)</f>
        <v>20000</v>
      </c>
      <c r="F99" s="59">
        <f>SUM(F100)</f>
        <v>0</v>
      </c>
    </row>
    <row r="100" spans="2:6" ht="15" customHeight="1" x14ac:dyDescent="0.25">
      <c r="B100" s="37"/>
      <c r="C100" s="96" t="s">
        <v>117</v>
      </c>
      <c r="D100" s="97"/>
      <c r="E100" s="60">
        <f>SUM(E101+E102)</f>
        <v>20000</v>
      </c>
      <c r="F100" s="60">
        <f>SUM(F101+F102)</f>
        <v>0</v>
      </c>
    </row>
    <row r="101" spans="2:6" ht="15" customHeight="1" x14ac:dyDescent="0.25">
      <c r="B101" s="98"/>
      <c r="C101" s="92" t="s">
        <v>24</v>
      </c>
      <c r="D101" s="86" t="s">
        <v>38</v>
      </c>
      <c r="E101" s="88">
        <v>20000</v>
      </c>
      <c r="F101" s="88">
        <v>0</v>
      </c>
    </row>
    <row r="102" spans="2:6" ht="15" customHeight="1" x14ac:dyDescent="0.25">
      <c r="B102" s="99"/>
      <c r="C102" s="93"/>
      <c r="D102" s="87"/>
      <c r="E102" s="89"/>
      <c r="F102" s="89"/>
    </row>
    <row r="103" spans="2:6" ht="15" customHeight="1" x14ac:dyDescent="0.25">
      <c r="B103" s="23"/>
      <c r="C103" s="24"/>
      <c r="D103" s="25"/>
      <c r="E103" s="26"/>
      <c r="F103" s="26"/>
    </row>
    <row r="104" spans="2:6" ht="15" customHeight="1" x14ac:dyDescent="0.25">
      <c r="B104" s="23"/>
      <c r="C104" s="24"/>
      <c r="D104" s="25"/>
      <c r="E104" s="26"/>
      <c r="F104" s="26"/>
    </row>
    <row r="105" spans="2:6" ht="15" customHeight="1" x14ac:dyDescent="0.25">
      <c r="B105" s="58" t="s">
        <v>6</v>
      </c>
      <c r="C105" s="94" t="s">
        <v>132</v>
      </c>
      <c r="D105" s="95"/>
      <c r="E105" s="59">
        <f>SUM(E106)</f>
        <v>87500</v>
      </c>
      <c r="F105" s="59">
        <f>SUM(F106)</f>
        <v>0</v>
      </c>
    </row>
    <row r="106" spans="2:6" ht="15" customHeight="1" x14ac:dyDescent="0.25">
      <c r="B106" s="37"/>
      <c r="C106" s="96" t="s">
        <v>133</v>
      </c>
      <c r="D106" s="97"/>
      <c r="E106" s="60">
        <f>SUM(E107+E108)</f>
        <v>87500</v>
      </c>
      <c r="F106" s="60">
        <f>SUM(F107+F108)</f>
        <v>0</v>
      </c>
    </row>
    <row r="107" spans="2:6" ht="15" customHeight="1" x14ac:dyDescent="0.25">
      <c r="B107" s="98"/>
      <c r="C107" s="92" t="s">
        <v>24</v>
      </c>
      <c r="D107" s="86" t="s">
        <v>23</v>
      </c>
      <c r="E107" s="88">
        <v>87500</v>
      </c>
      <c r="F107" s="88">
        <v>0</v>
      </c>
    </row>
    <row r="108" spans="2:6" ht="15" customHeight="1" x14ac:dyDescent="0.25">
      <c r="B108" s="99"/>
      <c r="C108" s="93"/>
      <c r="D108" s="87"/>
      <c r="E108" s="89"/>
      <c r="F108" s="89"/>
    </row>
    <row r="109" spans="2:6" ht="15" customHeight="1" x14ac:dyDescent="0.25">
      <c r="B109" s="23"/>
      <c r="C109" s="24"/>
      <c r="D109" s="25"/>
      <c r="E109" s="26"/>
      <c r="F109" s="26"/>
    </row>
    <row r="110" spans="2:6" ht="15" customHeight="1" x14ac:dyDescent="0.25">
      <c r="B110" s="23"/>
      <c r="C110" s="24"/>
      <c r="D110" s="25"/>
      <c r="E110" s="26"/>
      <c r="F110" s="26"/>
    </row>
    <row r="111" spans="2:6" ht="14.25" customHeight="1" x14ac:dyDescent="0.25">
      <c r="B111" s="58" t="s">
        <v>7</v>
      </c>
      <c r="C111" s="94" t="s">
        <v>134</v>
      </c>
      <c r="D111" s="95"/>
      <c r="E111" s="59">
        <f>SUM(E112)</f>
        <v>57000</v>
      </c>
      <c r="F111" s="59">
        <f>SUM(F112)</f>
        <v>62000</v>
      </c>
    </row>
    <row r="112" spans="2:6" ht="15" customHeight="1" x14ac:dyDescent="0.25">
      <c r="B112" s="37"/>
      <c r="C112" s="96" t="s">
        <v>135</v>
      </c>
      <c r="D112" s="97"/>
      <c r="E112" s="60">
        <f>SUM(E113+E114)</f>
        <v>57000</v>
      </c>
      <c r="F112" s="60">
        <f>SUM(F113+F114)</f>
        <v>62000</v>
      </c>
    </row>
    <row r="113" spans="2:6" ht="15" customHeight="1" x14ac:dyDescent="0.25">
      <c r="B113" s="98"/>
      <c r="C113" s="92" t="s">
        <v>24</v>
      </c>
      <c r="D113" s="86" t="s">
        <v>126</v>
      </c>
      <c r="E113" s="88">
        <v>57000</v>
      </c>
      <c r="F113" s="88">
        <v>62000</v>
      </c>
    </row>
    <row r="114" spans="2:6" ht="15" customHeight="1" x14ac:dyDescent="0.25">
      <c r="B114" s="99"/>
      <c r="C114" s="93"/>
      <c r="D114" s="87"/>
      <c r="E114" s="89"/>
      <c r="F114" s="89"/>
    </row>
    <row r="115" spans="2:6" ht="15" customHeight="1" x14ac:dyDescent="0.25">
      <c r="B115" s="23"/>
      <c r="C115" s="24"/>
      <c r="D115" s="25"/>
      <c r="E115" s="26"/>
      <c r="F115" s="26"/>
    </row>
    <row r="116" spans="2:6" ht="15" customHeight="1" x14ac:dyDescent="0.25">
      <c r="B116" s="23"/>
      <c r="C116" s="24"/>
      <c r="D116" s="25"/>
      <c r="E116" s="26"/>
      <c r="F116" s="26"/>
    </row>
    <row r="117" spans="2:6" ht="15" customHeight="1" x14ac:dyDescent="0.25">
      <c r="B117" s="141" t="s">
        <v>66</v>
      </c>
      <c r="C117" s="141"/>
      <c r="D117" s="141"/>
      <c r="E117" s="64" t="s">
        <v>59</v>
      </c>
      <c r="F117" s="76" t="s">
        <v>121</v>
      </c>
    </row>
    <row r="118" spans="2:6" ht="15" customHeight="1" x14ac:dyDescent="0.25">
      <c r="B118" s="23"/>
      <c r="C118" s="24"/>
      <c r="D118" s="25"/>
      <c r="E118" s="26"/>
      <c r="F118" s="26"/>
    </row>
    <row r="119" spans="2:6" ht="15" customHeight="1" x14ac:dyDescent="0.25">
      <c r="B119" s="58" t="s">
        <v>0</v>
      </c>
      <c r="C119" s="94" t="s">
        <v>112</v>
      </c>
      <c r="D119" s="95"/>
      <c r="E119" s="59">
        <f>SUM(E120)</f>
        <v>130000</v>
      </c>
      <c r="F119" s="59">
        <f>SUM(F120)</f>
        <v>428000</v>
      </c>
    </row>
    <row r="120" spans="2:6" ht="15" customHeight="1" x14ac:dyDescent="0.25">
      <c r="B120" s="38"/>
      <c r="C120" s="96" t="s">
        <v>113</v>
      </c>
      <c r="D120" s="97"/>
      <c r="E120" s="60">
        <f>SUM(E121+E122)</f>
        <v>130000</v>
      </c>
      <c r="F120" s="60">
        <f>SUM(F121+F122)</f>
        <v>428000</v>
      </c>
    </row>
    <row r="121" spans="2:6" ht="15" customHeight="1" x14ac:dyDescent="0.25">
      <c r="B121" s="37"/>
      <c r="C121" s="90" t="s">
        <v>24</v>
      </c>
      <c r="D121" s="8" t="s">
        <v>23</v>
      </c>
      <c r="E121" s="9">
        <v>130000</v>
      </c>
      <c r="F121" s="9">
        <v>158000</v>
      </c>
    </row>
    <row r="122" spans="2:6" ht="15" customHeight="1" x14ac:dyDescent="0.25">
      <c r="B122" s="15"/>
      <c r="C122" s="91"/>
      <c r="D122" s="8" t="s">
        <v>22</v>
      </c>
      <c r="E122" s="9">
        <v>0</v>
      </c>
      <c r="F122" s="9">
        <v>270000</v>
      </c>
    </row>
    <row r="123" spans="2:6" ht="15" customHeight="1" x14ac:dyDescent="0.25">
      <c r="B123" s="146"/>
      <c r="C123" s="146"/>
      <c r="D123" s="146"/>
      <c r="E123" s="146"/>
      <c r="F123" s="146"/>
    </row>
    <row r="124" spans="2:6" ht="15" customHeight="1" x14ac:dyDescent="0.25">
      <c r="B124" s="11"/>
      <c r="C124" s="11"/>
      <c r="D124" s="11"/>
      <c r="E124" s="11"/>
      <c r="F124" s="11"/>
    </row>
    <row r="125" spans="2:6" ht="15" customHeight="1" x14ac:dyDescent="0.25">
      <c r="B125" s="148" t="s">
        <v>67</v>
      </c>
      <c r="C125" s="148"/>
      <c r="D125" s="148"/>
      <c r="E125" s="64" t="s">
        <v>59</v>
      </c>
      <c r="F125" s="76" t="s">
        <v>121</v>
      </c>
    </row>
    <row r="126" spans="2:6" ht="15" customHeight="1" x14ac:dyDescent="0.25">
      <c r="B126" s="11"/>
      <c r="C126" s="11"/>
      <c r="D126" s="11"/>
      <c r="E126" s="11"/>
      <c r="F126" s="11"/>
    </row>
    <row r="127" spans="2:6" ht="15" customHeight="1" x14ac:dyDescent="0.25">
      <c r="B127" s="58" t="s">
        <v>0</v>
      </c>
      <c r="C127" s="94" t="s">
        <v>40</v>
      </c>
      <c r="D127" s="95"/>
      <c r="E127" s="59">
        <f>SUM(E128)</f>
        <v>50000</v>
      </c>
      <c r="F127" s="59">
        <f>SUM(F128)</f>
        <v>24000</v>
      </c>
    </row>
    <row r="128" spans="2:6" ht="15" customHeight="1" x14ac:dyDescent="0.25">
      <c r="B128" s="38"/>
      <c r="C128" s="96" t="s">
        <v>32</v>
      </c>
      <c r="D128" s="97"/>
      <c r="E128" s="60">
        <f>SUM(E129)</f>
        <v>50000</v>
      </c>
      <c r="F128" s="60">
        <f>SUM(F129)</f>
        <v>24000</v>
      </c>
    </row>
    <row r="129" spans="2:6" ht="30" customHeight="1" x14ac:dyDescent="0.25">
      <c r="B129" s="13"/>
      <c r="C129" s="74" t="s">
        <v>24</v>
      </c>
      <c r="D129" s="8" t="s">
        <v>38</v>
      </c>
      <c r="E129" s="9">
        <v>50000</v>
      </c>
      <c r="F129" s="9">
        <v>24000</v>
      </c>
    </row>
    <row r="130" spans="2:6" ht="15" customHeight="1" x14ac:dyDescent="0.25">
      <c r="B130" s="11"/>
      <c r="C130" s="11"/>
      <c r="D130" s="11"/>
      <c r="E130" s="11"/>
      <c r="F130" s="11"/>
    </row>
    <row r="131" spans="2:6" ht="15" customHeight="1" x14ac:dyDescent="0.25">
      <c r="B131" s="11"/>
      <c r="C131" s="11"/>
      <c r="D131" s="11"/>
      <c r="E131" s="11"/>
      <c r="F131" s="11"/>
    </row>
    <row r="132" spans="2:6" ht="15" customHeight="1" x14ac:dyDescent="0.25">
      <c r="B132" s="11"/>
      <c r="C132" s="11"/>
      <c r="D132" s="11"/>
      <c r="E132" s="11"/>
      <c r="F132" s="11"/>
    </row>
    <row r="133" spans="2:6" ht="15" customHeight="1" x14ac:dyDescent="0.25">
      <c r="B133" s="11"/>
      <c r="C133" s="11"/>
      <c r="D133" s="11"/>
      <c r="E133" s="11"/>
      <c r="F133" s="11"/>
    </row>
    <row r="134" spans="2:6" ht="15" customHeight="1" x14ac:dyDescent="0.25">
      <c r="B134" s="11"/>
      <c r="C134" s="11"/>
      <c r="D134" s="11"/>
      <c r="E134" s="11"/>
      <c r="F134" s="11"/>
    </row>
    <row r="135" spans="2:6" ht="15" customHeight="1" x14ac:dyDescent="0.25">
      <c r="B135" s="11"/>
      <c r="C135" s="11"/>
      <c r="D135" s="11"/>
      <c r="E135" s="11"/>
      <c r="F135" s="11"/>
    </row>
    <row r="136" spans="2:6" ht="15" customHeight="1" x14ac:dyDescent="0.25">
      <c r="B136" s="58" t="s">
        <v>2</v>
      </c>
      <c r="C136" s="94" t="s">
        <v>42</v>
      </c>
      <c r="D136" s="95"/>
      <c r="E136" s="59">
        <f>SUM(E137)</f>
        <v>360000</v>
      </c>
      <c r="F136" s="59">
        <f>SUM(F137)</f>
        <v>218000</v>
      </c>
    </row>
    <row r="137" spans="2:6" ht="15" customHeight="1" x14ac:dyDescent="0.25">
      <c r="B137" s="38"/>
      <c r="C137" s="96" t="s">
        <v>31</v>
      </c>
      <c r="D137" s="97"/>
      <c r="E137" s="60">
        <f>SUM(E138+E139)</f>
        <v>360000</v>
      </c>
      <c r="F137" s="60">
        <f>SUM(F138+F139)</f>
        <v>218000</v>
      </c>
    </row>
    <row r="138" spans="2:6" ht="15" customHeight="1" x14ac:dyDescent="0.25">
      <c r="B138" s="37"/>
      <c r="C138" s="92" t="s">
        <v>24</v>
      </c>
      <c r="D138" s="78" t="s">
        <v>126</v>
      </c>
      <c r="E138" s="75">
        <v>102500</v>
      </c>
      <c r="F138" s="75">
        <v>138000</v>
      </c>
    </row>
    <row r="139" spans="2:6" ht="30" customHeight="1" x14ac:dyDescent="0.25">
      <c r="B139" s="13"/>
      <c r="C139" s="93"/>
      <c r="D139" s="14" t="s">
        <v>38</v>
      </c>
      <c r="E139" s="19">
        <v>257500</v>
      </c>
      <c r="F139" s="19">
        <v>80000</v>
      </c>
    </row>
    <row r="140" spans="2:6" ht="15" customHeight="1" x14ac:dyDescent="0.25">
      <c r="B140" s="142"/>
      <c r="C140" s="142"/>
      <c r="D140" s="142"/>
      <c r="E140" s="142"/>
      <c r="F140" s="142"/>
    </row>
    <row r="141" spans="2:6" ht="15" customHeight="1" x14ac:dyDescent="0.25">
      <c r="B141" s="42"/>
      <c r="C141" s="42"/>
      <c r="D141" s="42"/>
      <c r="E141" s="42"/>
      <c r="F141" s="42"/>
    </row>
    <row r="142" spans="2:6" ht="15" customHeight="1" x14ac:dyDescent="0.25">
      <c r="B142" s="58" t="s">
        <v>3</v>
      </c>
      <c r="C142" s="94" t="s">
        <v>43</v>
      </c>
      <c r="D142" s="95"/>
      <c r="E142" s="59">
        <f>SUM(E143)</f>
        <v>0</v>
      </c>
      <c r="F142" s="59">
        <f>SUM(F143)</f>
        <v>0</v>
      </c>
    </row>
    <row r="143" spans="2:6" ht="15" customHeight="1" x14ac:dyDescent="0.25">
      <c r="B143" s="37"/>
      <c r="C143" s="96" t="s">
        <v>114</v>
      </c>
      <c r="D143" s="97"/>
      <c r="E143" s="60">
        <f>SUM(E144+E145)</f>
        <v>0</v>
      </c>
      <c r="F143" s="60">
        <f>SUM(F144+F145)</f>
        <v>0</v>
      </c>
    </row>
    <row r="144" spans="2:6" ht="15" customHeight="1" x14ac:dyDescent="0.25">
      <c r="B144" s="98"/>
      <c r="C144" s="92" t="s">
        <v>24</v>
      </c>
      <c r="D144" s="86" t="s">
        <v>38</v>
      </c>
      <c r="E144" s="88">
        <v>0</v>
      </c>
      <c r="F144" s="88">
        <v>0</v>
      </c>
    </row>
    <row r="145" spans="2:6" ht="15" customHeight="1" x14ac:dyDescent="0.25">
      <c r="B145" s="99"/>
      <c r="C145" s="93"/>
      <c r="D145" s="87"/>
      <c r="E145" s="89"/>
      <c r="F145" s="89"/>
    </row>
    <row r="146" spans="2:6" ht="15" customHeight="1" x14ac:dyDescent="0.25">
      <c r="B146" s="144"/>
      <c r="C146" s="112"/>
      <c r="D146" s="112"/>
      <c r="E146" s="112"/>
      <c r="F146" s="112"/>
    </row>
    <row r="147" spans="2:6" ht="15" customHeight="1" x14ac:dyDescent="0.25">
      <c r="B147" s="35"/>
      <c r="C147" s="36"/>
      <c r="D147" s="36"/>
      <c r="E147" s="36"/>
      <c r="F147" s="36"/>
    </row>
    <row r="148" spans="2:6" ht="15" customHeight="1" x14ac:dyDescent="0.25">
      <c r="B148" s="58" t="s">
        <v>6</v>
      </c>
      <c r="C148" s="73" t="s">
        <v>101</v>
      </c>
      <c r="D148" s="73"/>
      <c r="E148" s="59">
        <f>SUM(E150)</f>
        <v>20000</v>
      </c>
      <c r="F148" s="59">
        <f>SUM(F150)</f>
        <v>23000</v>
      </c>
    </row>
    <row r="149" spans="2:6" ht="15" customHeight="1" x14ac:dyDescent="0.25">
      <c r="B149" s="37"/>
      <c r="C149" s="96" t="s">
        <v>100</v>
      </c>
      <c r="D149" s="97"/>
      <c r="E149" s="60">
        <f>SUM(E150)</f>
        <v>20000</v>
      </c>
      <c r="F149" s="60">
        <f>SUM(F150)</f>
        <v>23000</v>
      </c>
    </row>
    <row r="150" spans="2:6" ht="15" customHeight="1" x14ac:dyDescent="0.25">
      <c r="B150" s="37"/>
      <c r="C150" s="92" t="s">
        <v>24</v>
      </c>
      <c r="D150" s="86" t="s">
        <v>23</v>
      </c>
      <c r="E150" s="88">
        <v>20000</v>
      </c>
      <c r="F150" s="88">
        <v>23000</v>
      </c>
    </row>
    <row r="151" spans="2:6" ht="15" customHeight="1" x14ac:dyDescent="0.25">
      <c r="B151" s="72"/>
      <c r="C151" s="93"/>
      <c r="D151" s="87"/>
      <c r="E151" s="89"/>
      <c r="F151" s="89"/>
    </row>
    <row r="152" spans="2:6" ht="15" customHeight="1" x14ac:dyDescent="0.25">
      <c r="B152" s="35"/>
      <c r="C152" s="36"/>
      <c r="D152" s="36"/>
      <c r="E152" s="36"/>
      <c r="F152" s="36"/>
    </row>
    <row r="153" spans="2:6" ht="15" customHeight="1" x14ac:dyDescent="0.25">
      <c r="B153" s="35"/>
      <c r="C153" s="36"/>
      <c r="D153" s="36"/>
      <c r="E153" s="36"/>
      <c r="F153" s="36"/>
    </row>
    <row r="154" spans="2:6" ht="33" customHeight="1" x14ac:dyDescent="0.25">
      <c r="B154" s="81" t="s">
        <v>7</v>
      </c>
      <c r="C154" s="100" t="s">
        <v>136</v>
      </c>
      <c r="D154" s="101"/>
      <c r="E154" s="59">
        <f>SUM(E155)</f>
        <v>405750</v>
      </c>
      <c r="F154" s="59">
        <f>SUM(F155)</f>
        <v>358750</v>
      </c>
    </row>
    <row r="155" spans="2:6" ht="15" customHeight="1" x14ac:dyDescent="0.25">
      <c r="B155" s="37"/>
      <c r="C155" s="96" t="s">
        <v>108</v>
      </c>
      <c r="D155" s="97"/>
      <c r="E155" s="60">
        <f>SUM(E156+E157+E158)</f>
        <v>405750</v>
      </c>
      <c r="F155" s="60">
        <f>SUM(F156+F157+F158)</f>
        <v>358750</v>
      </c>
    </row>
    <row r="156" spans="2:6" ht="15" customHeight="1" x14ac:dyDescent="0.25">
      <c r="B156" s="37"/>
      <c r="C156" s="92" t="s">
        <v>24</v>
      </c>
      <c r="D156" s="8" t="s">
        <v>109</v>
      </c>
      <c r="E156" s="79">
        <v>297000</v>
      </c>
      <c r="F156" s="79">
        <v>315000</v>
      </c>
    </row>
    <row r="157" spans="2:6" ht="15" customHeight="1" x14ac:dyDescent="0.25">
      <c r="B157" s="37"/>
      <c r="C157" s="102"/>
      <c r="D157" s="78" t="s">
        <v>126</v>
      </c>
      <c r="E157" s="77">
        <v>65000</v>
      </c>
      <c r="F157" s="77">
        <v>0</v>
      </c>
    </row>
    <row r="158" spans="2:6" ht="15" customHeight="1" x14ac:dyDescent="0.25">
      <c r="B158" s="72"/>
      <c r="C158" s="93"/>
      <c r="D158" s="78" t="s">
        <v>22</v>
      </c>
      <c r="E158" s="77">
        <v>43750</v>
      </c>
      <c r="F158" s="77">
        <v>43750</v>
      </c>
    </row>
    <row r="159" spans="2:6" ht="15" customHeight="1" x14ac:dyDescent="0.25">
      <c r="B159" s="35"/>
      <c r="C159" s="36"/>
      <c r="D159" s="36"/>
      <c r="E159" s="36"/>
      <c r="F159" s="36"/>
    </row>
    <row r="160" spans="2:6" ht="15" customHeight="1" x14ac:dyDescent="0.25">
      <c r="B160" s="35"/>
      <c r="C160" s="36"/>
      <c r="D160" s="36"/>
      <c r="E160" s="36"/>
      <c r="F160" s="36"/>
    </row>
    <row r="161" spans="2:6" ht="15" customHeight="1" x14ac:dyDescent="0.25">
      <c r="B161" s="58" t="s">
        <v>9</v>
      </c>
      <c r="C161" s="94" t="s">
        <v>130</v>
      </c>
      <c r="D161" s="95"/>
      <c r="E161" s="59">
        <f>SUM(E162)</f>
        <v>36000</v>
      </c>
      <c r="F161" s="59">
        <f>SUM(F162)</f>
        <v>0</v>
      </c>
    </row>
    <row r="162" spans="2:6" ht="15" customHeight="1" x14ac:dyDescent="0.25">
      <c r="B162" s="37"/>
      <c r="C162" s="96" t="s">
        <v>131</v>
      </c>
      <c r="D162" s="97"/>
      <c r="E162" s="60">
        <f>SUM(E163+E164)</f>
        <v>36000</v>
      </c>
      <c r="F162" s="60">
        <f>SUM(F163+F164)</f>
        <v>0</v>
      </c>
    </row>
    <row r="163" spans="2:6" ht="15" customHeight="1" x14ac:dyDescent="0.25">
      <c r="B163" s="37"/>
      <c r="C163" s="102" t="s">
        <v>24</v>
      </c>
      <c r="D163" s="78" t="s">
        <v>23</v>
      </c>
      <c r="E163" s="77">
        <v>11000</v>
      </c>
      <c r="F163" s="77">
        <v>0</v>
      </c>
    </row>
    <row r="164" spans="2:6" ht="15" customHeight="1" x14ac:dyDescent="0.25">
      <c r="B164" s="72"/>
      <c r="C164" s="93"/>
      <c r="D164" s="78" t="s">
        <v>22</v>
      </c>
      <c r="E164" s="77">
        <v>25000</v>
      </c>
      <c r="F164" s="77">
        <v>0</v>
      </c>
    </row>
    <row r="165" spans="2:6" ht="15" customHeight="1" x14ac:dyDescent="0.25">
      <c r="B165" s="35"/>
      <c r="C165" s="36"/>
      <c r="D165" s="36"/>
      <c r="E165" s="36"/>
      <c r="F165" s="36"/>
    </row>
    <row r="166" spans="2:6" ht="15" customHeight="1" x14ac:dyDescent="0.25">
      <c r="B166" s="20"/>
      <c r="C166" s="20"/>
      <c r="D166" s="20"/>
      <c r="E166" s="20"/>
      <c r="F166" s="20"/>
    </row>
    <row r="167" spans="2:6" x14ac:dyDescent="0.25">
      <c r="B167" s="147" t="s">
        <v>69</v>
      </c>
      <c r="C167" s="147"/>
      <c r="D167" s="147"/>
      <c r="E167" s="64" t="s">
        <v>59</v>
      </c>
      <c r="F167" s="85" t="s">
        <v>121</v>
      </c>
    </row>
    <row r="168" spans="2:6" x14ac:dyDescent="0.25">
      <c r="B168" s="1"/>
      <c r="C168" s="1"/>
    </row>
    <row r="169" spans="2:6" ht="15" customHeight="1" x14ac:dyDescent="0.25">
      <c r="B169" s="58" t="s">
        <v>0</v>
      </c>
      <c r="C169" s="94" t="s">
        <v>44</v>
      </c>
      <c r="D169" s="95"/>
      <c r="E169" s="59">
        <f>SUM(E170)</f>
        <v>66000</v>
      </c>
      <c r="F169" s="59">
        <f>SUM(F170)</f>
        <v>79000</v>
      </c>
    </row>
    <row r="170" spans="2:6" ht="15" customHeight="1" x14ac:dyDescent="0.25">
      <c r="B170" s="38"/>
      <c r="C170" s="96" t="s">
        <v>45</v>
      </c>
      <c r="D170" s="97"/>
      <c r="E170" s="60">
        <f>SUM(E171+E172)</f>
        <v>66000</v>
      </c>
      <c r="F170" s="60">
        <f>SUM(F171+F172)</f>
        <v>79000</v>
      </c>
    </row>
    <row r="171" spans="2:6" ht="15" customHeight="1" x14ac:dyDescent="0.25">
      <c r="B171" s="13"/>
      <c r="C171" s="92" t="s">
        <v>24</v>
      </c>
      <c r="D171" s="8" t="s">
        <v>25</v>
      </c>
      <c r="E171" s="9">
        <v>66000</v>
      </c>
      <c r="F171" s="9">
        <v>66000</v>
      </c>
    </row>
    <row r="172" spans="2:6" ht="15" customHeight="1" x14ac:dyDescent="0.25">
      <c r="B172" s="15"/>
      <c r="C172" s="93"/>
      <c r="D172" s="78" t="s">
        <v>22</v>
      </c>
      <c r="E172" s="9">
        <v>0</v>
      </c>
      <c r="F172" s="9">
        <v>13000</v>
      </c>
    </row>
    <row r="173" spans="2:6" x14ac:dyDescent="0.25">
      <c r="B173" s="1"/>
      <c r="C173" s="1"/>
    </row>
    <row r="174" spans="2:6" x14ac:dyDescent="0.25">
      <c r="B174" s="1"/>
      <c r="C174" s="1"/>
    </row>
    <row r="175" spans="2:6" ht="15" customHeight="1" x14ac:dyDescent="0.25">
      <c r="B175" s="58" t="s">
        <v>2</v>
      </c>
      <c r="C175" s="94" t="s">
        <v>128</v>
      </c>
      <c r="D175" s="95"/>
      <c r="E175" s="59">
        <f>SUM(E176)</f>
        <v>10000</v>
      </c>
      <c r="F175" s="59">
        <f>SUM(F176)</f>
        <v>7000</v>
      </c>
    </row>
    <row r="176" spans="2:6" ht="15" customHeight="1" x14ac:dyDescent="0.25">
      <c r="B176" s="37"/>
      <c r="C176" s="96" t="s">
        <v>129</v>
      </c>
      <c r="D176" s="97"/>
      <c r="E176" s="60">
        <f>SUM(E177)</f>
        <v>10000</v>
      </c>
      <c r="F176" s="60">
        <f>SUM(F177)</f>
        <v>7000</v>
      </c>
    </row>
    <row r="177" spans="2:6" ht="30" customHeight="1" x14ac:dyDescent="0.25">
      <c r="B177" s="15"/>
      <c r="C177" s="10" t="s">
        <v>24</v>
      </c>
      <c r="D177" s="8" t="s">
        <v>23</v>
      </c>
      <c r="E177" s="9">
        <v>10000</v>
      </c>
      <c r="F177" s="9">
        <v>7000</v>
      </c>
    </row>
    <row r="178" spans="2:6" x14ac:dyDescent="0.25">
      <c r="B178" s="1"/>
      <c r="C178" s="1"/>
    </row>
    <row r="179" spans="2:6" x14ac:dyDescent="0.25">
      <c r="B179" s="1"/>
      <c r="C179" s="1"/>
    </row>
    <row r="180" spans="2:6" ht="30" customHeight="1" x14ac:dyDescent="0.25">
      <c r="B180" s="1"/>
      <c r="C180" s="1"/>
      <c r="D180" s="61" t="s">
        <v>46</v>
      </c>
      <c r="E180" s="62">
        <f>SUM(E46+E52+E58+E64+E86+E92+E99+E105+E111+E119+E127+E136+E142+E148+E154+E161+E169+E175)</f>
        <v>2642550</v>
      </c>
      <c r="F180" s="62">
        <f>SUM(F46+F52+F58+F64+F70+F76+F86+F92+F99+F105+F111+F119+F127+F136+F142+F148+F154+F161+F169+F175)</f>
        <v>2006050</v>
      </c>
    </row>
    <row r="181" spans="2:6" x14ac:dyDescent="0.25">
      <c r="B181" s="1"/>
      <c r="C181" s="1"/>
    </row>
    <row r="182" spans="2:6" x14ac:dyDescent="0.25">
      <c r="B182" s="1"/>
      <c r="C182" s="1"/>
    </row>
    <row r="183" spans="2:6" x14ac:dyDescent="0.25">
      <c r="B183" s="1"/>
      <c r="C183" s="1"/>
    </row>
    <row r="184" spans="2:6" x14ac:dyDescent="0.25">
      <c r="B184" s="1"/>
      <c r="C184" s="1"/>
    </row>
    <row r="185" spans="2:6" ht="29.25" customHeight="1" x14ac:dyDescent="0.25">
      <c r="B185" s="71" t="s">
        <v>3</v>
      </c>
      <c r="C185" s="105" t="s">
        <v>57</v>
      </c>
      <c r="D185" s="105"/>
      <c r="E185" s="105"/>
      <c r="F185" s="105"/>
    </row>
    <row r="186" spans="2:6" x14ac:dyDescent="0.25">
      <c r="B186" s="1"/>
      <c r="C186" s="1"/>
    </row>
    <row r="187" spans="2:6" ht="44.25" customHeight="1" x14ac:dyDescent="0.25">
      <c r="B187" s="52"/>
      <c r="C187" s="138" t="s">
        <v>149</v>
      </c>
      <c r="D187" s="138"/>
      <c r="E187" s="53">
        <v>0</v>
      </c>
      <c r="F187" s="53">
        <v>0</v>
      </c>
    </row>
    <row r="188" spans="2:6" x14ac:dyDescent="0.25">
      <c r="B188" s="1"/>
      <c r="C188" s="1"/>
    </row>
    <row r="189" spans="2:6" x14ac:dyDescent="0.25">
      <c r="B189" s="1"/>
      <c r="C189" s="1"/>
    </row>
    <row r="190" spans="2:6" x14ac:dyDescent="0.25">
      <c r="B190" s="1"/>
      <c r="C190" s="1"/>
    </row>
    <row r="191" spans="2:6" ht="29.25" customHeight="1" x14ac:dyDescent="0.25">
      <c r="B191" s="71" t="s">
        <v>6</v>
      </c>
      <c r="C191" s="105" t="s">
        <v>12</v>
      </c>
      <c r="D191" s="105"/>
      <c r="E191" s="105"/>
      <c r="F191" s="105"/>
    </row>
    <row r="192" spans="2:6" x14ac:dyDescent="0.25">
      <c r="B192" s="1"/>
      <c r="C192" s="1"/>
    </row>
    <row r="193" spans="2:6" x14ac:dyDescent="0.25">
      <c r="B193" s="1"/>
      <c r="C193" s="1"/>
    </row>
    <row r="194" spans="2:6" ht="15" customHeight="1" x14ac:dyDescent="0.25">
      <c r="B194" s="140" t="s">
        <v>65</v>
      </c>
      <c r="C194" s="140"/>
      <c r="D194" s="140"/>
      <c r="E194" s="64" t="s">
        <v>59</v>
      </c>
      <c r="F194" s="76" t="s">
        <v>121</v>
      </c>
    </row>
    <row r="195" spans="2:6" x14ac:dyDescent="0.25">
      <c r="B195" s="1"/>
      <c r="C195" s="1"/>
    </row>
    <row r="196" spans="2:6" ht="15" customHeight="1" x14ac:dyDescent="0.25">
      <c r="B196" s="58" t="s">
        <v>0</v>
      </c>
      <c r="C196" s="94" t="s">
        <v>49</v>
      </c>
      <c r="D196" s="95"/>
      <c r="E196" s="59">
        <f>SUM(E197)</f>
        <v>2510000</v>
      </c>
      <c r="F196" s="59">
        <f>SUM(F197)</f>
        <v>1385000</v>
      </c>
    </row>
    <row r="197" spans="2:6" ht="15" customHeight="1" x14ac:dyDescent="0.25">
      <c r="B197" s="38"/>
      <c r="C197" s="96" t="s">
        <v>48</v>
      </c>
      <c r="D197" s="97"/>
      <c r="E197" s="60">
        <f>SUM(E198+E199)</f>
        <v>2510000</v>
      </c>
      <c r="F197" s="60">
        <f>SUM(F198+F199)</f>
        <v>1385000</v>
      </c>
    </row>
    <row r="198" spans="2:6" ht="15" customHeight="1" x14ac:dyDescent="0.25">
      <c r="B198" s="37"/>
      <c r="C198" s="92" t="s">
        <v>24</v>
      </c>
      <c r="D198" s="80" t="s">
        <v>127</v>
      </c>
      <c r="E198" s="75">
        <v>50000</v>
      </c>
      <c r="F198" s="75">
        <v>50000</v>
      </c>
    </row>
    <row r="199" spans="2:6" ht="15" customHeight="1" x14ac:dyDescent="0.25">
      <c r="B199" s="15"/>
      <c r="C199" s="93"/>
      <c r="D199" s="8" t="s">
        <v>26</v>
      </c>
      <c r="E199" s="9">
        <v>2460000</v>
      </c>
      <c r="F199" s="9">
        <v>1335000</v>
      </c>
    </row>
    <row r="200" spans="2:6" x14ac:dyDescent="0.25">
      <c r="B200" s="1"/>
      <c r="C200" s="1"/>
    </row>
    <row r="201" spans="2:6" x14ac:dyDescent="0.25">
      <c r="B201" s="1"/>
      <c r="C201" s="1"/>
    </row>
    <row r="202" spans="2:6" ht="15" customHeight="1" x14ac:dyDescent="0.25">
      <c r="B202" s="58" t="s">
        <v>2</v>
      </c>
      <c r="C202" s="94" t="s">
        <v>50</v>
      </c>
      <c r="D202" s="95"/>
      <c r="E202" s="59">
        <f>SUM(E203)</f>
        <v>33200</v>
      </c>
      <c r="F202" s="59">
        <f>SUM(F203)</f>
        <v>33200</v>
      </c>
    </row>
    <row r="203" spans="2:6" ht="15" customHeight="1" x14ac:dyDescent="0.25">
      <c r="B203" s="38"/>
      <c r="C203" s="96" t="s">
        <v>103</v>
      </c>
      <c r="D203" s="97"/>
      <c r="E203" s="60">
        <f>SUM(E204+E205)</f>
        <v>33200</v>
      </c>
      <c r="F203" s="60">
        <f>SUM(F204+F205)</f>
        <v>33200</v>
      </c>
    </row>
    <row r="204" spans="2:6" ht="15" customHeight="1" x14ac:dyDescent="0.25">
      <c r="B204" s="13"/>
      <c r="C204" s="92" t="s">
        <v>24</v>
      </c>
      <c r="D204" s="80" t="s">
        <v>127</v>
      </c>
      <c r="E204" s="48">
        <v>0</v>
      </c>
      <c r="F204" s="48">
        <v>33200</v>
      </c>
    </row>
    <row r="205" spans="2:6" x14ac:dyDescent="0.25">
      <c r="B205" s="83"/>
      <c r="C205" s="93"/>
      <c r="D205" s="49" t="s">
        <v>25</v>
      </c>
      <c r="E205" s="48">
        <v>33200</v>
      </c>
      <c r="F205" s="82">
        <v>0</v>
      </c>
    </row>
    <row r="206" spans="2:6" x14ac:dyDescent="0.25">
      <c r="B206" s="1"/>
      <c r="C206" s="1"/>
    </row>
    <row r="207" spans="2:6" x14ac:dyDescent="0.25">
      <c r="B207" s="1"/>
      <c r="C207" s="1"/>
    </row>
    <row r="208" spans="2:6" ht="30.75" customHeight="1" x14ac:dyDescent="0.25">
      <c r="B208" s="84" t="s">
        <v>3</v>
      </c>
      <c r="C208" s="100" t="s">
        <v>118</v>
      </c>
      <c r="D208" s="101"/>
      <c r="E208" s="59">
        <f>SUM(E209)</f>
        <v>500000</v>
      </c>
      <c r="F208" s="59">
        <f>SUM(F209)</f>
        <v>807000</v>
      </c>
    </row>
    <row r="209" spans="2:6" ht="15" customHeight="1" x14ac:dyDescent="0.25">
      <c r="B209" s="38"/>
      <c r="C209" s="96" t="s">
        <v>119</v>
      </c>
      <c r="D209" s="97"/>
      <c r="E209" s="60">
        <f>SUM(E210+E211+E212)</f>
        <v>500000</v>
      </c>
      <c r="F209" s="60">
        <f>SUM(F210+F211+F212)</f>
        <v>807000</v>
      </c>
    </row>
    <row r="210" spans="2:6" ht="15" customHeight="1" x14ac:dyDescent="0.25">
      <c r="B210" s="37"/>
      <c r="C210" s="92" t="s">
        <v>24</v>
      </c>
      <c r="D210" s="80" t="s">
        <v>127</v>
      </c>
      <c r="E210" s="75">
        <v>0</v>
      </c>
      <c r="F210" s="75">
        <v>7000</v>
      </c>
    </row>
    <row r="211" spans="2:6" ht="15" customHeight="1" x14ac:dyDescent="0.25">
      <c r="B211" s="37"/>
      <c r="C211" s="102"/>
      <c r="D211" s="80" t="s">
        <v>22</v>
      </c>
      <c r="E211" s="75">
        <v>50000</v>
      </c>
      <c r="F211" s="75">
        <v>350000</v>
      </c>
    </row>
    <row r="212" spans="2:6" ht="15" customHeight="1" x14ac:dyDescent="0.25">
      <c r="B212" s="15"/>
      <c r="C212" s="93"/>
      <c r="D212" s="8" t="s">
        <v>26</v>
      </c>
      <c r="E212" s="47">
        <v>450000</v>
      </c>
      <c r="F212" s="47">
        <v>450000</v>
      </c>
    </row>
    <row r="213" spans="2:6" x14ac:dyDescent="0.25">
      <c r="B213" s="1"/>
      <c r="C213" s="1"/>
    </row>
    <row r="214" spans="2:6" x14ac:dyDescent="0.25">
      <c r="B214" s="1"/>
      <c r="C214" s="1"/>
    </row>
    <row r="215" spans="2:6" x14ac:dyDescent="0.25">
      <c r="B215" s="147" t="s">
        <v>68</v>
      </c>
      <c r="C215" s="147"/>
      <c r="D215" s="147"/>
      <c r="E215" s="65" t="s">
        <v>59</v>
      </c>
      <c r="F215" s="76" t="s">
        <v>121</v>
      </c>
    </row>
    <row r="216" spans="2:6" x14ac:dyDescent="0.25">
      <c r="B216" s="1"/>
      <c r="C216" s="1"/>
    </row>
    <row r="217" spans="2:6" ht="15" customHeight="1" x14ac:dyDescent="0.25">
      <c r="B217" s="58" t="s">
        <v>0</v>
      </c>
      <c r="C217" s="94" t="s">
        <v>51</v>
      </c>
      <c r="D217" s="95"/>
      <c r="E217" s="59">
        <f>SUM(E218)</f>
        <v>100000</v>
      </c>
      <c r="F217" s="59">
        <f>SUM(F218)</f>
        <v>0</v>
      </c>
    </row>
    <row r="218" spans="2:6" ht="15" customHeight="1" x14ac:dyDescent="0.25">
      <c r="B218" s="38"/>
      <c r="C218" s="96" t="s">
        <v>102</v>
      </c>
      <c r="D218" s="97"/>
      <c r="E218" s="60">
        <f>SUM(E219+E220)</f>
        <v>100000</v>
      </c>
      <c r="F218" s="60">
        <f>SUM(F219+F220)</f>
        <v>0</v>
      </c>
    </row>
    <row r="219" spans="2:6" ht="15" customHeight="1" x14ac:dyDescent="0.25">
      <c r="B219" s="37"/>
      <c r="C219" s="92" t="s">
        <v>24</v>
      </c>
      <c r="D219" s="80" t="s">
        <v>38</v>
      </c>
      <c r="E219" s="75">
        <v>5000</v>
      </c>
      <c r="F219" s="75">
        <v>0</v>
      </c>
    </row>
    <row r="220" spans="2:6" ht="15" customHeight="1" x14ac:dyDescent="0.25">
      <c r="B220" s="15"/>
      <c r="C220" s="93"/>
      <c r="D220" s="8" t="s">
        <v>22</v>
      </c>
      <c r="E220" s="47">
        <v>95000</v>
      </c>
      <c r="F220" s="47">
        <v>0</v>
      </c>
    </row>
    <row r="221" spans="2:6" x14ac:dyDescent="0.25">
      <c r="B221" s="1"/>
      <c r="C221" s="1"/>
    </row>
    <row r="222" spans="2:6" x14ac:dyDescent="0.25">
      <c r="B222" s="1"/>
      <c r="C222" s="1"/>
    </row>
    <row r="223" spans="2:6" ht="30" customHeight="1" x14ac:dyDescent="0.25">
      <c r="B223" s="1"/>
      <c r="C223" s="1"/>
      <c r="D223" s="61" t="s">
        <v>46</v>
      </c>
      <c r="E223" s="62">
        <f>SUM(E196+E202+E208+E217)</f>
        <v>3143200</v>
      </c>
      <c r="F223" s="62">
        <f>SUM(F196+F202+F208+F217)</f>
        <v>2225200</v>
      </c>
    </row>
    <row r="224" spans="2:6" x14ac:dyDescent="0.25">
      <c r="B224" s="1"/>
      <c r="C224" s="1"/>
    </row>
    <row r="225" spans="2:6" x14ac:dyDescent="0.25">
      <c r="B225" s="1"/>
      <c r="C225" s="1"/>
    </row>
    <row r="226" spans="2:6" ht="29.25" customHeight="1" x14ac:dyDescent="0.25">
      <c r="B226" s="71" t="s">
        <v>7</v>
      </c>
      <c r="C226" s="105" t="s">
        <v>37</v>
      </c>
      <c r="D226" s="105"/>
      <c r="E226" s="105"/>
      <c r="F226" s="105"/>
    </row>
    <row r="227" spans="2:6" x14ac:dyDescent="0.25">
      <c r="B227" s="1"/>
      <c r="C227" s="1"/>
    </row>
    <row r="228" spans="2:6" ht="39.950000000000003" customHeight="1" x14ac:dyDescent="0.25">
      <c r="B228" s="52"/>
      <c r="C228" s="138" t="s">
        <v>150</v>
      </c>
      <c r="D228" s="138"/>
      <c r="E228" s="53">
        <v>0</v>
      </c>
      <c r="F228" s="53">
        <v>0</v>
      </c>
    </row>
    <row r="229" spans="2:6" x14ac:dyDescent="0.25">
      <c r="B229" s="1"/>
      <c r="C229" s="1"/>
    </row>
    <row r="230" spans="2:6" ht="24.95" customHeight="1" x14ac:dyDescent="0.25">
      <c r="B230" s="143" t="s">
        <v>18</v>
      </c>
      <c r="C230" s="143"/>
      <c r="D230" s="143"/>
      <c r="E230" s="143"/>
      <c r="F230" s="143"/>
    </row>
    <row r="231" spans="2:6" x14ac:dyDescent="0.25">
      <c r="B231" s="1"/>
      <c r="C231" s="1"/>
    </row>
    <row r="232" spans="2:6" ht="30" customHeight="1" x14ac:dyDescent="0.25">
      <c r="B232" s="125" t="s">
        <v>85</v>
      </c>
      <c r="C232" s="125"/>
      <c r="D232" s="125"/>
      <c r="E232" s="125"/>
      <c r="F232" s="125"/>
    </row>
    <row r="233" spans="2:6" ht="15" customHeight="1" x14ac:dyDescent="0.25">
      <c r="B233" s="12"/>
      <c r="C233" s="12"/>
      <c r="D233" s="12"/>
      <c r="E233" s="29"/>
      <c r="F233" s="29"/>
    </row>
    <row r="234" spans="2:6" ht="30" customHeight="1" x14ac:dyDescent="0.25">
      <c r="B234" s="67" t="s">
        <v>19</v>
      </c>
      <c r="C234" s="123" t="s">
        <v>86</v>
      </c>
      <c r="D234" s="124"/>
      <c r="E234" s="66" t="s">
        <v>1</v>
      </c>
      <c r="F234" s="66" t="s">
        <v>122</v>
      </c>
    </row>
    <row r="235" spans="2:6" ht="35.1" customHeight="1" x14ac:dyDescent="0.25">
      <c r="B235" s="51" t="s">
        <v>0</v>
      </c>
      <c r="C235" s="131" t="s">
        <v>52</v>
      </c>
      <c r="D235" s="132"/>
      <c r="E235" s="68">
        <v>0</v>
      </c>
      <c r="F235" s="68">
        <v>0</v>
      </c>
    </row>
    <row r="236" spans="2:6" ht="35.1" customHeight="1" x14ac:dyDescent="0.25">
      <c r="B236" s="50" t="s">
        <v>2</v>
      </c>
      <c r="C236" s="131" t="s">
        <v>53</v>
      </c>
      <c r="D236" s="132"/>
      <c r="E236" s="68">
        <f>SUM(E46+E52+E58+E64+E70+E76+E86+E92+E99+E105+E111+E119+E127+E136+E142+E148+E154+E161+E169+E175)</f>
        <v>2642550</v>
      </c>
      <c r="F236" s="68">
        <f>SUM(F46+F52+F58+F64+F70+F76+F86+F92+F99+F105+F111+F119+F127+F136+F142+F148+F154+F161+F169+F175)</f>
        <v>2006050</v>
      </c>
    </row>
    <row r="237" spans="2:6" ht="35.1" customHeight="1" x14ac:dyDescent="0.25">
      <c r="B237" s="50" t="s">
        <v>3</v>
      </c>
      <c r="C237" s="131" t="s">
        <v>54</v>
      </c>
      <c r="D237" s="132"/>
      <c r="E237" s="68">
        <v>0</v>
      </c>
      <c r="F237" s="68">
        <v>0</v>
      </c>
    </row>
    <row r="238" spans="2:6" ht="35.1" customHeight="1" x14ac:dyDescent="0.25">
      <c r="B238" s="50" t="s">
        <v>6</v>
      </c>
      <c r="C238" s="131" t="s">
        <v>55</v>
      </c>
      <c r="D238" s="132"/>
      <c r="E238" s="68">
        <f>SUM(E196+E202+E208+E217)</f>
        <v>3143200</v>
      </c>
      <c r="F238" s="68">
        <f>SUM(F196+F202+F208+F217)</f>
        <v>2225200</v>
      </c>
    </row>
    <row r="239" spans="2:6" ht="35.1" customHeight="1" x14ac:dyDescent="0.25">
      <c r="B239" s="50" t="s">
        <v>7</v>
      </c>
      <c r="C239" s="131" t="s">
        <v>56</v>
      </c>
      <c r="D239" s="132"/>
      <c r="E239" s="68">
        <v>0</v>
      </c>
      <c r="F239" s="68">
        <v>0</v>
      </c>
    </row>
    <row r="240" spans="2:6" ht="20.100000000000001" customHeight="1" x14ac:dyDescent="0.25">
      <c r="B240" s="120" t="s">
        <v>4</v>
      </c>
      <c r="C240" s="121"/>
      <c r="D240" s="122"/>
      <c r="E240" s="69">
        <f>SUM(E235+E236+E237+E238+E239)</f>
        <v>5785750</v>
      </c>
      <c r="F240" s="69">
        <f>SUM(F235+F236+F237+F238+F239)</f>
        <v>4231250</v>
      </c>
    </row>
    <row r="241" spans="2:6" ht="15" customHeight="1" x14ac:dyDescent="0.25">
      <c r="B241" s="4"/>
      <c r="C241" s="4"/>
      <c r="D241" s="5"/>
      <c r="E241" s="30"/>
      <c r="F241" s="30"/>
    </row>
    <row r="242" spans="2:6" ht="15" customHeight="1" x14ac:dyDescent="0.25">
      <c r="B242" s="1"/>
      <c r="C242" s="1"/>
      <c r="D242" s="3"/>
      <c r="E242" s="31"/>
      <c r="F242" s="31"/>
    </row>
    <row r="243" spans="2:6" ht="19.5" customHeight="1" x14ac:dyDescent="0.25">
      <c r="B243" s="135" t="s">
        <v>83</v>
      </c>
      <c r="C243" s="135"/>
      <c r="D243" s="135"/>
      <c r="E243"/>
      <c r="F243"/>
    </row>
    <row r="244" spans="2:6" ht="15" customHeight="1" x14ac:dyDescent="0.25">
      <c r="B244" s="12"/>
      <c r="C244" s="12"/>
      <c r="D244" s="12"/>
      <c r="E244"/>
      <c r="F244"/>
    </row>
    <row r="245" spans="2:6" ht="30" customHeight="1" x14ac:dyDescent="0.25">
      <c r="B245" s="67"/>
      <c r="C245" s="123" t="s">
        <v>84</v>
      </c>
      <c r="D245" s="124"/>
      <c r="E245" s="70" t="s">
        <v>1</v>
      </c>
      <c r="F245" s="66" t="s">
        <v>122</v>
      </c>
    </row>
    <row r="246" spans="2:6" ht="15" customHeight="1" x14ac:dyDescent="0.25">
      <c r="B246" s="55" t="s">
        <v>74</v>
      </c>
      <c r="C246" s="118" t="s">
        <v>65</v>
      </c>
      <c r="D246" s="119"/>
      <c r="E246" s="68">
        <f>SUM(E46+E52+E58+E64+E196+E202+E208)</f>
        <v>3660000</v>
      </c>
      <c r="F246" s="68">
        <f>SUM(F46+F52+F58+F64+F70+F76+F196+F202+F208)</f>
        <v>2531500</v>
      </c>
    </row>
    <row r="247" spans="2:6" ht="15" customHeight="1" x14ac:dyDescent="0.25">
      <c r="B247" s="56" t="s">
        <v>75</v>
      </c>
      <c r="C247" s="118" t="s">
        <v>70</v>
      </c>
      <c r="D247" s="119"/>
      <c r="E247" s="68">
        <f>SUM(E86+E92+E99+E105+E111)</f>
        <v>948000</v>
      </c>
      <c r="F247" s="68">
        <f>SUM(F86+F92+F99+F105+F111)</f>
        <v>562000</v>
      </c>
    </row>
    <row r="248" spans="2:6" ht="15" customHeight="1" x14ac:dyDescent="0.25">
      <c r="B248" s="56" t="s">
        <v>76</v>
      </c>
      <c r="C248" s="118" t="s">
        <v>66</v>
      </c>
      <c r="D248" s="119"/>
      <c r="E248" s="68">
        <f>SUM(E119)</f>
        <v>130000</v>
      </c>
      <c r="F248" s="68">
        <f>SUM(F119)</f>
        <v>428000</v>
      </c>
    </row>
    <row r="249" spans="2:6" ht="15" customHeight="1" x14ac:dyDescent="0.25">
      <c r="B249" s="56" t="s">
        <v>77</v>
      </c>
      <c r="C249" s="118" t="s">
        <v>71</v>
      </c>
      <c r="D249" s="119"/>
      <c r="E249" s="68">
        <v>0</v>
      </c>
      <c r="F249" s="68">
        <v>0</v>
      </c>
    </row>
    <row r="250" spans="2:6" ht="15" customHeight="1" x14ac:dyDescent="0.25">
      <c r="B250" s="56" t="s">
        <v>78</v>
      </c>
      <c r="C250" s="118" t="s">
        <v>67</v>
      </c>
      <c r="D250" s="119"/>
      <c r="E250" s="68">
        <f>SUM(E127+E136+E142+E148+E154+E161)</f>
        <v>871750</v>
      </c>
      <c r="F250" s="68">
        <f>SUM(F127+F136+F142+F148+F154+F161)</f>
        <v>623750</v>
      </c>
    </row>
    <row r="251" spans="2:6" ht="15" customHeight="1" x14ac:dyDescent="0.25">
      <c r="B251" s="56" t="s">
        <v>79</v>
      </c>
      <c r="C251" s="118" t="s">
        <v>68</v>
      </c>
      <c r="D251" s="119"/>
      <c r="E251" s="68">
        <f>SUM(E217)</f>
        <v>100000</v>
      </c>
      <c r="F251" s="68">
        <f>SUM(F217)</f>
        <v>0</v>
      </c>
    </row>
    <row r="252" spans="2:6" ht="15" customHeight="1" x14ac:dyDescent="0.25">
      <c r="B252" s="56" t="s">
        <v>80</v>
      </c>
      <c r="C252" s="118" t="s">
        <v>72</v>
      </c>
      <c r="D252" s="119"/>
      <c r="E252" s="68">
        <v>0</v>
      </c>
      <c r="F252" s="68">
        <v>0</v>
      </c>
    </row>
    <row r="253" spans="2:6" ht="15" customHeight="1" x14ac:dyDescent="0.25">
      <c r="B253" s="56" t="s">
        <v>81</v>
      </c>
      <c r="C253" s="118" t="s">
        <v>69</v>
      </c>
      <c r="D253" s="119"/>
      <c r="E253" s="68">
        <f>SUM(E169+E175)</f>
        <v>76000</v>
      </c>
      <c r="F253" s="68">
        <f>SUM(F169+F175)</f>
        <v>86000</v>
      </c>
    </row>
    <row r="254" spans="2:6" ht="15" customHeight="1" x14ac:dyDescent="0.25">
      <c r="B254" s="56" t="s">
        <v>82</v>
      </c>
      <c r="C254" s="118" t="s">
        <v>73</v>
      </c>
      <c r="D254" s="119"/>
      <c r="E254" s="68">
        <f>SUM(F258)</f>
        <v>0</v>
      </c>
      <c r="F254" s="68">
        <f>SUM(G258)</f>
        <v>0</v>
      </c>
    </row>
    <row r="255" spans="2:6" ht="20.100000000000001" customHeight="1" x14ac:dyDescent="0.25">
      <c r="B255" s="120" t="s">
        <v>4</v>
      </c>
      <c r="C255" s="121"/>
      <c r="D255" s="122"/>
      <c r="E255" s="69">
        <f>SUM(E246:E254)</f>
        <v>5785750</v>
      </c>
      <c r="F255" s="69">
        <f>SUM(F246:F254)</f>
        <v>4231250</v>
      </c>
    </row>
    <row r="256" spans="2:6" ht="15" customHeight="1" x14ac:dyDescent="0.25">
      <c r="B256" s="1"/>
      <c r="C256" s="1"/>
      <c r="D256" s="3"/>
      <c r="E256" s="31"/>
      <c r="F256" s="31"/>
    </row>
    <row r="257" spans="2:6" ht="15" customHeight="1" x14ac:dyDescent="0.25">
      <c r="B257" s="1"/>
      <c r="C257" s="1"/>
      <c r="D257" s="3"/>
      <c r="E257" s="31"/>
      <c r="F257" s="31"/>
    </row>
    <row r="258" spans="2:6" ht="18.75" customHeight="1" x14ac:dyDescent="0.25">
      <c r="B258" s="117" t="s">
        <v>99</v>
      </c>
      <c r="C258" s="117"/>
      <c r="D258" s="117"/>
      <c r="E258" s="117"/>
      <c r="F258" s="117"/>
    </row>
    <row r="259" spans="2:6" ht="15" customHeight="1" x14ac:dyDescent="0.25">
      <c r="B259" s="7"/>
      <c r="C259" s="7"/>
      <c r="D259" s="7"/>
      <c r="E259" s="32"/>
      <c r="F259" s="32"/>
    </row>
    <row r="260" spans="2:6" ht="30" customHeight="1" x14ac:dyDescent="0.25">
      <c r="B260" s="128" t="s">
        <v>20</v>
      </c>
      <c r="C260" s="129"/>
      <c r="D260" s="130"/>
      <c r="E260" s="66" t="s">
        <v>1</v>
      </c>
      <c r="F260" s="66" t="s">
        <v>122</v>
      </c>
    </row>
    <row r="261" spans="2:6" ht="20.100000000000001" customHeight="1" x14ac:dyDescent="0.25">
      <c r="B261" s="2" t="s">
        <v>0</v>
      </c>
      <c r="C261" s="126" t="s">
        <v>120</v>
      </c>
      <c r="D261" s="127"/>
      <c r="E261" s="68">
        <f>SUM(E60+E94+E107+E121+E150+E163+E177+E198+E204+E210)</f>
        <v>392000</v>
      </c>
      <c r="F261" s="68">
        <f>SUM(F60+F94+F107+F121+F150+F163+F177+F198+F204+F210)</f>
        <v>358200</v>
      </c>
    </row>
    <row r="262" spans="2:6" ht="20.100000000000001" customHeight="1" x14ac:dyDescent="0.25">
      <c r="B262" s="2" t="s">
        <v>2</v>
      </c>
      <c r="C262" s="126" t="s">
        <v>8</v>
      </c>
      <c r="D262" s="127"/>
      <c r="E262" s="68">
        <f>SUM(E48+E54+E79+E88+E95+E122+E158+E164+E172+E211+E220)</f>
        <v>1058750</v>
      </c>
      <c r="F262" s="68">
        <f>SUM(F48+F54+F79+F88+F95+F122+F158+F164+F172+F211+F220)</f>
        <v>1037150</v>
      </c>
    </row>
    <row r="263" spans="2:6" ht="20.100000000000001" customHeight="1" x14ac:dyDescent="0.25">
      <c r="B263" s="2" t="s">
        <v>3</v>
      </c>
      <c r="C263" s="126" t="s">
        <v>30</v>
      </c>
      <c r="D263" s="127"/>
      <c r="E263" s="68">
        <f>SUM(E72+E78+E101+E129+E139+E144+E156+E219)</f>
        <v>629500</v>
      </c>
      <c r="F263" s="68">
        <f>SUM(F72+F78+F101+F129+F139+F144+F156+F219)</f>
        <v>449900</v>
      </c>
    </row>
    <row r="264" spans="2:6" ht="20.100000000000001" customHeight="1" x14ac:dyDescent="0.25">
      <c r="B264" s="2" t="s">
        <v>6</v>
      </c>
      <c r="C264" s="126" t="s">
        <v>10</v>
      </c>
      <c r="D264" s="127"/>
      <c r="E264" s="68">
        <f>SUM(E49+E55+E171+E205)</f>
        <v>246000</v>
      </c>
      <c r="F264" s="68">
        <f>SUM(F49+F55+F171+F205)</f>
        <v>76000</v>
      </c>
    </row>
    <row r="265" spans="2:6" ht="20.100000000000001" customHeight="1" x14ac:dyDescent="0.25">
      <c r="B265" s="2" t="s">
        <v>7</v>
      </c>
      <c r="C265" s="126" t="s">
        <v>11</v>
      </c>
      <c r="D265" s="127"/>
      <c r="E265" s="68">
        <f>SUM(E96+E199+E212)</f>
        <v>3195000</v>
      </c>
      <c r="F265" s="68">
        <f>SUM(F96+F199+F212)</f>
        <v>2070000</v>
      </c>
    </row>
    <row r="266" spans="2:6" ht="20.100000000000001" customHeight="1" x14ac:dyDescent="0.25">
      <c r="B266" s="2" t="s">
        <v>9</v>
      </c>
      <c r="C266" s="126" t="s">
        <v>21</v>
      </c>
      <c r="D266" s="127"/>
      <c r="E266" s="68">
        <v>0</v>
      </c>
      <c r="F266" s="68">
        <v>0</v>
      </c>
    </row>
    <row r="267" spans="2:6" ht="20.100000000000001" customHeight="1" x14ac:dyDescent="0.25">
      <c r="B267" s="2" t="s">
        <v>137</v>
      </c>
      <c r="C267" s="136" t="s">
        <v>138</v>
      </c>
      <c r="D267" s="137"/>
      <c r="E267" s="68">
        <f>SUM(E66+E113+E138+E157)</f>
        <v>264500</v>
      </c>
      <c r="F267" s="68">
        <f>SUM(F66+F113+F138+F157)</f>
        <v>240000</v>
      </c>
    </row>
    <row r="268" spans="2:6" ht="20.100000000000001" customHeight="1" x14ac:dyDescent="0.25">
      <c r="B268" s="120" t="s">
        <v>4</v>
      </c>
      <c r="C268" s="121"/>
      <c r="D268" s="122"/>
      <c r="E268" s="69">
        <f>SUM(E261:E267)</f>
        <v>5785750</v>
      </c>
      <c r="F268" s="69">
        <f>SUM(F261:F267)</f>
        <v>4231250</v>
      </c>
    </row>
    <row r="270" spans="2:6" ht="30" customHeight="1" x14ac:dyDescent="0.25">
      <c r="B270" s="112" t="s">
        <v>151</v>
      </c>
      <c r="C270" s="112"/>
      <c r="D270" s="112"/>
      <c r="E270" s="112"/>
      <c r="F270" s="112"/>
    </row>
    <row r="271" spans="2:6" x14ac:dyDescent="0.25">
      <c r="B271" s="112"/>
      <c r="C271" s="112"/>
      <c r="D271" s="112"/>
      <c r="E271" s="112"/>
      <c r="F271" s="112"/>
    </row>
    <row r="272" spans="2:6" ht="42" customHeight="1" x14ac:dyDescent="0.25">
      <c r="B272" s="112" t="s">
        <v>152</v>
      </c>
      <c r="C272" s="112"/>
      <c r="D272" s="112"/>
      <c r="E272" s="112"/>
      <c r="F272" s="112"/>
    </row>
    <row r="273" spans="2:6" x14ac:dyDescent="0.25">
      <c r="B273" s="134" t="s">
        <v>14</v>
      </c>
      <c r="C273" s="134"/>
      <c r="D273" s="134"/>
      <c r="E273" s="134"/>
      <c r="F273" s="134"/>
    </row>
    <row r="274" spans="2:6" x14ac:dyDescent="0.25">
      <c r="B274" s="134" t="s">
        <v>15</v>
      </c>
      <c r="C274" s="134"/>
      <c r="D274" s="134"/>
      <c r="E274" s="134"/>
      <c r="F274" s="134"/>
    </row>
    <row r="275" spans="2:6" x14ac:dyDescent="0.25">
      <c r="B275" s="134" t="s">
        <v>16</v>
      </c>
      <c r="C275" s="134"/>
      <c r="D275" s="134"/>
      <c r="E275" s="134"/>
      <c r="F275" s="134"/>
    </row>
    <row r="276" spans="2:6" x14ac:dyDescent="0.25">
      <c r="B276" s="134" t="s">
        <v>17</v>
      </c>
      <c r="C276" s="134"/>
      <c r="D276" s="134"/>
      <c r="E276" s="134"/>
      <c r="F276" s="134"/>
    </row>
    <row r="277" spans="2:6" x14ac:dyDescent="0.25">
      <c r="B277" s="57"/>
      <c r="C277" s="57"/>
      <c r="D277" s="57"/>
      <c r="E277" s="57"/>
      <c r="F277" s="57"/>
    </row>
    <row r="278" spans="2:6" x14ac:dyDescent="0.25">
      <c r="B278" s="112" t="s">
        <v>96</v>
      </c>
      <c r="C278" s="112"/>
      <c r="D278" s="112"/>
      <c r="E278" s="112"/>
      <c r="F278" s="112"/>
    </row>
    <row r="279" spans="2:6" x14ac:dyDescent="0.25">
      <c r="B279" s="112" t="s">
        <v>13</v>
      </c>
      <c r="C279" s="112"/>
      <c r="D279" s="112"/>
      <c r="E279" s="112"/>
      <c r="F279" s="112"/>
    </row>
    <row r="280" spans="2:6" x14ac:dyDescent="0.25">
      <c r="B280" s="112" t="s">
        <v>125</v>
      </c>
      <c r="C280" s="112"/>
      <c r="D280" s="112"/>
      <c r="E280" s="112"/>
      <c r="F280" s="112"/>
    </row>
    <row r="281" spans="2:6" x14ac:dyDescent="0.25">
      <c r="B281" s="133" t="s">
        <v>97</v>
      </c>
      <c r="C281" s="133"/>
      <c r="D281" s="133"/>
      <c r="E281" s="133"/>
      <c r="F281" s="133"/>
    </row>
    <row r="282" spans="2:6" x14ac:dyDescent="0.25">
      <c r="B282" s="133" t="s">
        <v>98</v>
      </c>
      <c r="C282" s="133"/>
      <c r="D282" s="133"/>
      <c r="E282" s="133"/>
      <c r="F282" s="133"/>
    </row>
  </sheetData>
  <mergeCells count="199">
    <mergeCell ref="C154:D154"/>
    <mergeCell ref="F144:F145"/>
    <mergeCell ref="E107:E108"/>
    <mergeCell ref="C107:C108"/>
    <mergeCell ref="D107:D108"/>
    <mergeCell ref="B125:D125"/>
    <mergeCell ref="C150:C151"/>
    <mergeCell ref="C112:D112"/>
    <mergeCell ref="D150:D151"/>
    <mergeCell ref="C128:D128"/>
    <mergeCell ref="B113:B114"/>
    <mergeCell ref="C113:C114"/>
    <mergeCell ref="D113:D114"/>
    <mergeCell ref="C218:D218"/>
    <mergeCell ref="C197:D197"/>
    <mergeCell ref="B194:D194"/>
    <mergeCell ref="C210:C212"/>
    <mergeCell ref="B215:D215"/>
    <mergeCell ref="C196:D196"/>
    <mergeCell ref="C175:D175"/>
    <mergeCell ref="C176:D176"/>
    <mergeCell ref="C161:D161"/>
    <mergeCell ref="C162:D162"/>
    <mergeCell ref="C209:D209"/>
    <mergeCell ref="B167:D167"/>
    <mergeCell ref="C187:D187"/>
    <mergeCell ref="C169:D169"/>
    <mergeCell ref="C208:D208"/>
    <mergeCell ref="C217:D217"/>
    <mergeCell ref="C198:C199"/>
    <mergeCell ref="C47:D47"/>
    <mergeCell ref="C137:D137"/>
    <mergeCell ref="C143:D143"/>
    <mergeCell ref="C52:D52"/>
    <mergeCell ref="C53:D53"/>
    <mergeCell ref="B54:B55"/>
    <mergeCell ref="C54:C55"/>
    <mergeCell ref="C58:D58"/>
    <mergeCell ref="C59:D59"/>
    <mergeCell ref="B60:B61"/>
    <mergeCell ref="C60:C61"/>
    <mergeCell ref="D60:D61"/>
    <mergeCell ref="C64:D64"/>
    <mergeCell ref="C86:D86"/>
    <mergeCell ref="C92:D92"/>
    <mergeCell ref="B88:B89"/>
    <mergeCell ref="B90:F90"/>
    <mergeCell ref="B123:F123"/>
    <mergeCell ref="F60:F61"/>
    <mergeCell ref="E60:E61"/>
    <mergeCell ref="E88:E89"/>
    <mergeCell ref="C88:C89"/>
    <mergeCell ref="C48:C49"/>
    <mergeCell ref="B48:B49"/>
    <mergeCell ref="B230:F230"/>
    <mergeCell ref="C228:D228"/>
    <mergeCell ref="C202:D202"/>
    <mergeCell ref="C226:F226"/>
    <mergeCell ref="C170:D170"/>
    <mergeCell ref="C87:D87"/>
    <mergeCell ref="C191:F191"/>
    <mergeCell ref="C185:F185"/>
    <mergeCell ref="C99:D99"/>
    <mergeCell ref="C100:D100"/>
    <mergeCell ref="B101:B102"/>
    <mergeCell ref="C101:C102"/>
    <mergeCell ref="D101:D102"/>
    <mergeCell ref="F101:F102"/>
    <mergeCell ref="F150:F151"/>
    <mergeCell ref="C155:D155"/>
    <mergeCell ref="C156:C158"/>
    <mergeCell ref="B146:F146"/>
    <mergeCell ref="C119:D119"/>
    <mergeCell ref="C144:C145"/>
    <mergeCell ref="C136:D136"/>
    <mergeCell ref="D88:D89"/>
    <mergeCell ref="C219:C220"/>
    <mergeCell ref="C203:D203"/>
    <mergeCell ref="C237:D237"/>
    <mergeCell ref="B243:D243"/>
    <mergeCell ref="C267:D267"/>
    <mergeCell ref="C39:D39"/>
    <mergeCell ref="B84:D84"/>
    <mergeCell ref="B44:D44"/>
    <mergeCell ref="B144:B145"/>
    <mergeCell ref="C149:D149"/>
    <mergeCell ref="C65:D65"/>
    <mergeCell ref="B66:B67"/>
    <mergeCell ref="C66:C67"/>
    <mergeCell ref="C127:D127"/>
    <mergeCell ref="D144:D145"/>
    <mergeCell ref="C120:D120"/>
    <mergeCell ref="B117:D117"/>
    <mergeCell ref="C142:D142"/>
    <mergeCell ref="B140:F140"/>
    <mergeCell ref="E101:E102"/>
    <mergeCell ref="C94:C96"/>
    <mergeCell ref="C138:C139"/>
    <mergeCell ref="C105:D105"/>
    <mergeCell ref="C106:D106"/>
    <mergeCell ref="B107:B108"/>
    <mergeCell ref="F88:F89"/>
    <mergeCell ref="C239:D239"/>
    <mergeCell ref="B282:F282"/>
    <mergeCell ref="B273:F273"/>
    <mergeCell ref="B274:F274"/>
    <mergeCell ref="B275:F275"/>
    <mergeCell ref="B276:F276"/>
    <mergeCell ref="B278:F278"/>
    <mergeCell ref="B279:F279"/>
    <mergeCell ref="B280:F280"/>
    <mergeCell ref="B281:F281"/>
    <mergeCell ref="C251:D251"/>
    <mergeCell ref="C252:D252"/>
    <mergeCell ref="C253:D253"/>
    <mergeCell ref="C248:D248"/>
    <mergeCell ref="C249:D249"/>
    <mergeCell ref="C250:D250"/>
    <mergeCell ref="B13:F13"/>
    <mergeCell ref="B271:F271"/>
    <mergeCell ref="B272:F272"/>
    <mergeCell ref="B258:F258"/>
    <mergeCell ref="B270:F270"/>
    <mergeCell ref="C254:D254"/>
    <mergeCell ref="B255:D255"/>
    <mergeCell ref="C245:D245"/>
    <mergeCell ref="B268:D268"/>
    <mergeCell ref="B232:F232"/>
    <mergeCell ref="C247:D247"/>
    <mergeCell ref="C234:D234"/>
    <mergeCell ref="B240:D240"/>
    <mergeCell ref="C246:D246"/>
    <mergeCell ref="C266:D266"/>
    <mergeCell ref="C261:D261"/>
    <mergeCell ref="B260:D260"/>
    <mergeCell ref="C262:D262"/>
    <mergeCell ref="C263:D263"/>
    <mergeCell ref="C264:D264"/>
    <mergeCell ref="C265:D265"/>
    <mergeCell ref="C235:D235"/>
    <mergeCell ref="C236:D236"/>
    <mergeCell ref="C238:D238"/>
    <mergeCell ref="B1:F1"/>
    <mergeCell ref="B5:F5"/>
    <mergeCell ref="B6:F6"/>
    <mergeCell ref="B7:F7"/>
    <mergeCell ref="B8:F8"/>
    <mergeCell ref="B9:F9"/>
    <mergeCell ref="B10:F10"/>
    <mergeCell ref="B11:F11"/>
    <mergeCell ref="B12:F12"/>
    <mergeCell ref="B14:F14"/>
    <mergeCell ref="B15:F15"/>
    <mergeCell ref="B16:F16"/>
    <mergeCell ref="B17:F17"/>
    <mergeCell ref="B18:F18"/>
    <mergeCell ref="B95:B96"/>
    <mergeCell ref="C37:F37"/>
    <mergeCell ref="B41:F41"/>
    <mergeCell ref="C93:D93"/>
    <mergeCell ref="B28:F28"/>
    <mergeCell ref="B29:F29"/>
    <mergeCell ref="B30:F30"/>
    <mergeCell ref="B31:F31"/>
    <mergeCell ref="B33:D33"/>
    <mergeCell ref="B34:F34"/>
    <mergeCell ref="C46:D46"/>
    <mergeCell ref="C42:F42"/>
    <mergeCell ref="B19:F19"/>
    <mergeCell ref="B20:F20"/>
    <mergeCell ref="B21:F21"/>
    <mergeCell ref="B22:F22"/>
    <mergeCell ref="B23:F23"/>
    <mergeCell ref="B26:F26"/>
    <mergeCell ref="B27:F27"/>
    <mergeCell ref="D66:D67"/>
    <mergeCell ref="E66:E67"/>
    <mergeCell ref="F66:F67"/>
    <mergeCell ref="C121:C122"/>
    <mergeCell ref="C171:C172"/>
    <mergeCell ref="C204:C205"/>
    <mergeCell ref="C70:D70"/>
    <mergeCell ref="C71:D71"/>
    <mergeCell ref="B72:B73"/>
    <mergeCell ref="C72:C73"/>
    <mergeCell ref="D72:D73"/>
    <mergeCell ref="E72:E73"/>
    <mergeCell ref="F72:F73"/>
    <mergeCell ref="C76:D76"/>
    <mergeCell ref="C77:D77"/>
    <mergeCell ref="B78:B79"/>
    <mergeCell ref="C78:C79"/>
    <mergeCell ref="E144:E145"/>
    <mergeCell ref="E150:E151"/>
    <mergeCell ref="C163:C164"/>
    <mergeCell ref="F107:F108"/>
    <mergeCell ref="C111:D111"/>
    <mergeCell ref="E113:E114"/>
    <mergeCell ref="F113:F114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Matea Rešetar</cp:lastModifiedBy>
  <cp:lastPrinted>2024-11-06T14:35:20Z</cp:lastPrinted>
  <dcterms:created xsi:type="dcterms:W3CDTF">2020-11-24T20:22:12Z</dcterms:created>
  <dcterms:modified xsi:type="dcterms:W3CDTF">2024-11-14T09:30:42Z</dcterms:modified>
</cp:coreProperties>
</file>