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H:\2021. GODINA\JAVNA  NABAVA 2021. g\DJEČJI VRTIĆ  ŽERAVINEC- I. FAZA\"/>
    </mc:Choice>
  </mc:AlternateContent>
  <xr:revisionPtr revIDLastSave="0" documentId="13_ncr:1_{6D1E2101-47EB-43E1-BE49-7050EB97B9DA}" xr6:coauthVersionLast="46" xr6:coauthVersionMax="46" xr10:uidLastSave="{00000000-0000-0000-0000-000000000000}"/>
  <bookViews>
    <workbookView xWindow="-120" yWindow="-120" windowWidth="29040" windowHeight="15840" tabRatio="851" firstSheet="1" activeTab="4" xr2:uid="{00000000-000D-0000-FFFF-FFFF00000000}"/>
  </bookViews>
  <sheets>
    <sheet name="Naslovna" sheetId="13" r:id="rId1"/>
    <sheet name="naslovnica" sheetId="15" r:id="rId2"/>
    <sheet name="Građevinski radovi - Table 1" sheetId="1" r:id="rId3"/>
    <sheet name="Obrtnički radovi - Table 1" sheetId="2" r:id="rId4"/>
    <sheet name="Vodovod i kanalizacija" sheetId="10" r:id="rId5"/>
    <sheet name="Strojarske instalacije" sheetId="11" r:id="rId6"/>
    <sheet name="Elektro instalacije" sheetId="12" r:id="rId7"/>
    <sheet name="REKAPITULACIJA  - Table 1" sheetId="9" r:id="rId8"/>
  </sheets>
  <definedNames>
    <definedName name="_xlnm.Print_Area" localSheetId="3">'Obrtnički radovi - Table 1'!$A$1:$F$136</definedName>
  </definedNames>
  <calcPr calcId="191029"/>
</workbook>
</file>

<file path=xl/calcChain.xml><?xml version="1.0" encoding="utf-8"?>
<calcChain xmlns="http://schemas.openxmlformats.org/spreadsheetml/2006/main">
  <c r="F170" i="1" l="1"/>
  <c r="F71" i="12"/>
  <c r="F232" i="12" l="1"/>
  <c r="F20" i="11" l="1"/>
  <c r="F19" i="11"/>
  <c r="F46" i="11" l="1"/>
  <c r="F71" i="2"/>
  <c r="F68" i="2"/>
  <c r="F297" i="1" l="1"/>
  <c r="F294" i="1"/>
  <c r="F291" i="1"/>
  <c r="F288" i="1"/>
  <c r="F285" i="1"/>
  <c r="F282" i="1"/>
  <c r="F242" i="1"/>
  <c r="F180" i="1"/>
  <c r="F179" i="1"/>
  <c r="F78" i="10" l="1"/>
  <c r="F171" i="12"/>
  <c r="F11" i="11"/>
  <c r="F9" i="11"/>
  <c r="F7" i="11"/>
  <c r="F14" i="11" s="1"/>
  <c r="F22" i="11"/>
  <c r="F52" i="11" s="1"/>
  <c r="F75" i="11" s="1"/>
  <c r="F24" i="11"/>
  <c r="F26" i="11"/>
  <c r="F28" i="11"/>
  <c r="F30" i="11"/>
  <c r="F32" i="11"/>
  <c r="F34" i="11"/>
  <c r="F36" i="11"/>
  <c r="F41" i="11"/>
  <c r="F39" i="11"/>
  <c r="F40" i="11"/>
  <c r="F42" i="11"/>
  <c r="F43" i="11"/>
  <c r="F44" i="11"/>
  <c r="F48" i="11"/>
  <c r="F50" i="11"/>
  <c r="F60" i="11"/>
  <c r="F58" i="11"/>
  <c r="F56" i="11"/>
  <c r="F174" i="1"/>
  <c r="F62" i="11" l="1"/>
  <c r="F77" i="11" s="1"/>
  <c r="F73" i="11"/>
  <c r="F80" i="11" s="1"/>
  <c r="F93" i="10"/>
  <c r="F92" i="10"/>
  <c r="F91" i="10"/>
  <c r="F90" i="10"/>
  <c r="F89" i="10"/>
  <c r="F88" i="10"/>
  <c r="F87" i="10"/>
  <c r="F86" i="10"/>
  <c r="F85" i="10"/>
  <c r="F79" i="10"/>
  <c r="F77" i="10"/>
  <c r="F76" i="10"/>
  <c r="F75" i="10"/>
  <c r="F74" i="10"/>
  <c r="F73" i="10"/>
  <c r="F72" i="10"/>
  <c r="F71" i="10"/>
  <c r="F70" i="10"/>
  <c r="F69" i="10"/>
  <c r="F68" i="10"/>
  <c r="F67" i="10"/>
  <c r="F64" i="10"/>
  <c r="F56" i="10"/>
  <c r="F55" i="10"/>
  <c r="F54" i="10"/>
  <c r="F53" i="10"/>
  <c r="F52" i="10"/>
  <c r="F51" i="10"/>
  <c r="F50" i="10"/>
  <c r="F49" i="10"/>
  <c r="F44" i="10"/>
  <c r="F43" i="10"/>
  <c r="F42" i="10"/>
  <c r="F41" i="10"/>
  <c r="F40" i="10"/>
  <c r="F39" i="10"/>
  <c r="F38" i="10"/>
  <c r="F37" i="10"/>
  <c r="F36" i="10"/>
  <c r="F35" i="10"/>
  <c r="F34" i="10"/>
  <c r="F33" i="10"/>
  <c r="F31" i="10"/>
  <c r="F30" i="10"/>
  <c r="F28" i="10"/>
  <c r="F27" i="10"/>
  <c r="F26" i="10"/>
  <c r="F25" i="10"/>
  <c r="F24" i="10"/>
  <c r="F23" i="10"/>
  <c r="F22" i="10"/>
  <c r="F21" i="10"/>
  <c r="F20" i="10"/>
  <c r="F19" i="10"/>
  <c r="F18" i="10"/>
  <c r="F17" i="10"/>
  <c r="F16" i="10"/>
  <c r="F15" i="10"/>
  <c r="D85" i="1"/>
  <c r="F85" i="1" s="1"/>
  <c r="D84" i="1"/>
  <c r="F84" i="1" s="1"/>
  <c r="F57" i="10" l="1"/>
  <c r="F80" i="10"/>
  <c r="F102" i="10" s="1"/>
  <c r="F94" i="10"/>
  <c r="F103" i="10" s="1"/>
  <c r="F45" i="10"/>
  <c r="F59" i="10" s="1"/>
  <c r="F101" i="10" s="1"/>
  <c r="F105" i="10" s="1"/>
  <c r="E10" i="9" s="1"/>
  <c r="D86" i="1"/>
  <c r="F86" i="1" s="1"/>
  <c r="F206" i="1" l="1"/>
  <c r="F52" i="2" l="1"/>
  <c r="F48" i="2"/>
  <c r="F44" i="2"/>
  <c r="F40" i="2"/>
  <c r="F36" i="2"/>
  <c r="F119" i="2"/>
  <c r="F121" i="2" s="1"/>
  <c r="F134" i="2" s="1"/>
  <c r="D167" i="1" l="1"/>
  <c r="F104" i="2"/>
  <c r="D15" i="2"/>
  <c r="F15" i="2" s="1"/>
  <c r="D275" i="1"/>
  <c r="D264" i="1"/>
  <c r="D210" i="1"/>
  <c r="D198" i="1"/>
  <c r="D192" i="1"/>
  <c r="D155" i="1" l="1"/>
  <c r="D120" i="1" l="1"/>
  <c r="D122" i="1" s="1"/>
  <c r="D115" i="1"/>
  <c r="D114" i="1"/>
  <c r="D105" i="1"/>
  <c r="D98" i="1"/>
  <c r="D99" i="1"/>
  <c r="D93" i="1"/>
  <c r="F93" i="1" s="1"/>
  <c r="D92" i="1"/>
  <c r="D80" i="1"/>
  <c r="D66" i="1"/>
  <c r="D54" i="1"/>
  <c r="D38" i="1"/>
  <c r="D34" i="1"/>
  <c r="D42" i="1" s="1"/>
  <c r="F120" i="1" l="1"/>
  <c r="F85" i="2"/>
  <c r="F236" i="12" l="1"/>
  <c r="F234" i="12"/>
  <c r="F221" i="12"/>
  <c r="F219" i="12"/>
  <c r="F217" i="12"/>
  <c r="F215" i="12"/>
  <c r="F201" i="12"/>
  <c r="F199" i="12"/>
  <c r="F197" i="12"/>
  <c r="F194" i="12"/>
  <c r="F192" i="12"/>
  <c r="F186" i="12"/>
  <c r="F184" i="12"/>
  <c r="F182" i="12"/>
  <c r="F180" i="12"/>
  <c r="F178" i="12"/>
  <c r="F156" i="12"/>
  <c r="F154" i="12"/>
  <c r="F153" i="12"/>
  <c r="F150" i="12"/>
  <c r="F149" i="12"/>
  <c r="F134" i="12"/>
  <c r="F131" i="12"/>
  <c r="F125" i="12"/>
  <c r="F119" i="12"/>
  <c r="F113" i="12"/>
  <c r="F110" i="12"/>
  <c r="F108" i="12"/>
  <c r="F105" i="12"/>
  <c r="F103" i="12"/>
  <c r="F101" i="12"/>
  <c r="F94" i="12"/>
  <c r="F88" i="12"/>
  <c r="F82" i="12"/>
  <c r="F75" i="12"/>
  <c r="F68" i="12"/>
  <c r="F65" i="12"/>
  <c r="F62" i="12"/>
  <c r="F59" i="12"/>
  <c r="F56" i="12"/>
  <c r="F53" i="12"/>
  <c r="F50" i="12"/>
  <c r="F48" i="12"/>
  <c r="F43" i="12"/>
  <c r="F38" i="12"/>
  <c r="F36" i="12"/>
  <c r="F34" i="12"/>
  <c r="F21" i="12"/>
  <c r="F20" i="12"/>
  <c r="F19" i="12"/>
  <c r="F18" i="12"/>
  <c r="F17" i="12"/>
  <c r="F16" i="12"/>
  <c r="F15" i="12"/>
  <c r="F14" i="12"/>
  <c r="F10" i="12"/>
  <c r="F238" i="12" l="1"/>
  <c r="F252" i="12" s="1"/>
  <c r="F203" i="12"/>
  <c r="F77" i="12"/>
  <c r="F223" i="12"/>
  <c r="F188" i="12"/>
  <c r="F136" i="12"/>
  <c r="F158" i="12"/>
  <c r="F249" i="12" s="1"/>
  <c r="F23" i="12"/>
  <c r="F247" i="12" s="1"/>
  <c r="F251" i="12" l="1"/>
  <c r="F250" i="12"/>
  <c r="F205" i="12"/>
  <c r="F138" i="12"/>
  <c r="F248" i="12" s="1"/>
  <c r="F254" i="12" s="1"/>
  <c r="E12" i="9" s="1"/>
  <c r="E11" i="9"/>
  <c r="F222" i="1" l="1"/>
  <c r="F226" i="1"/>
  <c r="F108" i="2" l="1"/>
  <c r="F279" i="1" l="1"/>
  <c r="F275" i="1"/>
  <c r="F270" i="1"/>
  <c r="F264" i="1"/>
  <c r="F299" i="1" s="1"/>
  <c r="F315" i="1" s="1"/>
  <c r="F239" i="1"/>
  <c r="F236" i="1"/>
  <c r="D193" i="1"/>
  <c r="F244" i="1" l="1"/>
  <c r="F126" i="1"/>
  <c r="D106" i="1"/>
  <c r="D94" i="1"/>
  <c r="D60" i="1" l="1"/>
  <c r="D61" i="1" s="1"/>
  <c r="F61" i="1" s="1"/>
  <c r="D59" i="1"/>
  <c r="F59" i="1" s="1"/>
  <c r="F50" i="1"/>
  <c r="F54" i="1"/>
  <c r="F38" i="1"/>
  <c r="F34" i="1"/>
  <c r="F100" i="2"/>
  <c r="F96" i="2"/>
  <c r="F81" i="2"/>
  <c r="F87" i="2" s="1"/>
  <c r="F65" i="2"/>
  <c r="F73" i="2" s="1"/>
  <c r="F32" i="2"/>
  <c r="F31" i="2"/>
  <c r="F30" i="2"/>
  <c r="F29" i="2"/>
  <c r="F28" i="2"/>
  <c r="F27" i="2"/>
  <c r="F26" i="2"/>
  <c r="F11" i="2"/>
  <c r="F17" i="2" s="1"/>
  <c r="F253" i="1"/>
  <c r="F255" i="1" s="1"/>
  <c r="F218" i="1"/>
  <c r="F214" i="1"/>
  <c r="F210" i="1"/>
  <c r="F202" i="1"/>
  <c r="F198" i="1"/>
  <c r="F193" i="1"/>
  <c r="F192" i="1"/>
  <c r="F178" i="1"/>
  <c r="F167" i="1"/>
  <c r="F163" i="1"/>
  <c r="F159" i="1"/>
  <c r="F155" i="1"/>
  <c r="F151" i="1"/>
  <c r="F146" i="1"/>
  <c r="F141" i="1"/>
  <c r="F129" i="1"/>
  <c r="F122" i="1"/>
  <c r="F121" i="1"/>
  <c r="F115" i="1"/>
  <c r="F114" i="1"/>
  <c r="F113" i="1"/>
  <c r="D107" i="1"/>
  <c r="F107" i="1" s="1"/>
  <c r="F106" i="1"/>
  <c r="F105" i="1"/>
  <c r="D100" i="1"/>
  <c r="F100" i="1" s="1"/>
  <c r="F99" i="1"/>
  <c r="F98" i="1"/>
  <c r="F94" i="1"/>
  <c r="F80" i="1"/>
  <c r="F69" i="1"/>
  <c r="F66" i="1"/>
  <c r="F58" i="1"/>
  <c r="F30" i="1"/>
  <c r="F26" i="1"/>
  <c r="F15" i="1"/>
  <c r="F12" i="1"/>
  <c r="F182" i="1" l="1"/>
  <c r="F311" i="1" s="1"/>
  <c r="F55" i="2"/>
  <c r="F130" i="2" s="1"/>
  <c r="F228" i="1"/>
  <c r="F312" i="1" s="1"/>
  <c r="F110" i="2"/>
  <c r="F133" i="2" s="1"/>
  <c r="F131" i="2"/>
  <c r="F132" i="2"/>
  <c r="F313" i="1"/>
  <c r="D46" i="1"/>
  <c r="F46" i="1" s="1"/>
  <c r="F42" i="1"/>
  <c r="F92" i="1"/>
  <c r="F131" i="1" s="1"/>
  <c r="F17" i="1"/>
  <c r="F308" i="1" s="1"/>
  <c r="F129" i="2"/>
  <c r="F60" i="1"/>
  <c r="F71" i="1" l="1"/>
  <c r="F309" i="1" s="1"/>
  <c r="F136" i="2"/>
  <c r="E9" i="9" s="1"/>
  <c r="F310" i="1"/>
  <c r="F314" i="1"/>
  <c r="F317" i="1" l="1"/>
  <c r="E8" i="9" s="1"/>
  <c r="E13" i="9" s="1"/>
</calcChain>
</file>

<file path=xl/sharedStrings.xml><?xml version="1.0" encoding="utf-8"?>
<sst xmlns="http://schemas.openxmlformats.org/spreadsheetml/2006/main" count="1154" uniqueCount="642">
  <si>
    <t>r.b.</t>
  </si>
  <si>
    <t>opis stavke</t>
  </si>
  <si>
    <t>j.mjere</t>
  </si>
  <si>
    <t>količina</t>
  </si>
  <si>
    <t>j.cijena</t>
  </si>
  <si>
    <t>ukupno</t>
  </si>
  <si>
    <t>I/ PRIPREMNI RADOVI</t>
  </si>
  <si>
    <t>1.1.</t>
  </si>
  <si>
    <t>Ograda gradilišta</t>
  </si>
  <si>
    <t>Izvođač radova je dužan ograditi gradilište s adekvatnom ogradom, rampama i ulazima kako bi se spriječio ulazak nezaposlenim i nepoznatim osobama, te i s time spriječio mogući nastanak ozljede na radu kod nezaposlenih osoba.  U cijenu je uključen materijal, izrada i skidanje ograde.</t>
  </si>
  <si>
    <t>m1</t>
  </si>
  <si>
    <t>1.2.</t>
  </si>
  <si>
    <t>kom</t>
  </si>
  <si>
    <t>II/ ZEMLJANI RADOVI</t>
  </si>
  <si>
    <t>2.1.</t>
  </si>
  <si>
    <t>Uklanjanje smeća na parceli</t>
  </si>
  <si>
    <t>Uklanjanje  smeća i sitnih prepreka, drvenih i žičanih ograda i sl., košenje trave i korova, te sav potreban odvoz. Obračun po m2 očišćene površine.</t>
  </si>
  <si>
    <t>m2</t>
  </si>
  <si>
    <t>2.2.</t>
  </si>
  <si>
    <t>Čišćenje terena</t>
  </si>
  <si>
    <t xml:space="preserve">Čišćenje terena na mjestu gradnje i uređenja okoliša. U cijenu je obuhvaćeno i sječenje grmlja, gusto obraslog raslinja, uklanjanje korijenja i sl., te stabala do 10 cm debljine pri dnu, te sav potreban odvoz. Obračun po m2 očišćene površine.   </t>
  </si>
  <si>
    <t>2.3.</t>
  </si>
  <si>
    <t>m3</t>
  </si>
  <si>
    <t>2.4.</t>
  </si>
  <si>
    <t>2.5.</t>
  </si>
  <si>
    <t>Odvoz viška zemlje na privremeni deponiji udaljen cca. 50-80 metara do faze nasipanja. Obračun po m3 deponirane zemlje iz iskopa.</t>
  </si>
  <si>
    <t>2.6.</t>
  </si>
  <si>
    <t>Odvoz zemlje na deponij</t>
  </si>
  <si>
    <t>Odvoz viška zemlje na gradski deponiji udaljen cca. 10 km. Odvoz kamionima u rastresitom stanju sa strojnim utovarom, transportom, deponiranjem materijala i plaćanjem taksi za deponiji. Obračun po m3 u rastresitom stanju.</t>
  </si>
  <si>
    <t>2.7.</t>
  </si>
  <si>
    <t>Planiranje terena</t>
  </si>
  <si>
    <t>2.8.</t>
  </si>
  <si>
    <t>Kameni podložni agregat</t>
  </si>
  <si>
    <t>Nasipanje kamenim agregatom ispod temeljne ploče. U debljini 15 cm. Površine nabiti uz polijevanje i izravnati na projektom zadanu niveletu.</t>
  </si>
  <si>
    <t>2.9.</t>
  </si>
  <si>
    <t>Drenažni sustav</t>
  </si>
  <si>
    <t>a) drenažne cijevi,  promjera 200 mm</t>
  </si>
  <si>
    <t>b) tucanik i sipina</t>
  </si>
  <si>
    <t>c) čepasta folija</t>
  </si>
  <si>
    <t>d) geotekstil</t>
  </si>
  <si>
    <t>2.10.</t>
  </si>
  <si>
    <t>Nasipavanje zemlje oko objekta</t>
  </si>
  <si>
    <t>Nasipanje zemljom od iskopa nakon završenih armiranobetonskih radova u nivou terena. Nasipanje strojno sa strojnim nabijanjem do projektom zadane zbijenosti, a prema zadanim niveletama uređenja oko objekta. Obračun po m3 gotovog nasipa.</t>
  </si>
  <si>
    <t>2.14.</t>
  </si>
  <si>
    <t>III/ BETONSKI I ARMIRANOBETONSKI RADOVI</t>
  </si>
  <si>
    <t>3.1.</t>
  </si>
  <si>
    <t>3.2.</t>
  </si>
  <si>
    <t>- beton C30/37</t>
  </si>
  <si>
    <t>- oplata</t>
  </si>
  <si>
    <t>- armatura</t>
  </si>
  <si>
    <t>kg</t>
  </si>
  <si>
    <t>3.3.</t>
  </si>
  <si>
    <t>3.4.</t>
  </si>
  <si>
    <t>- beton</t>
  </si>
  <si>
    <t>3.5.</t>
  </si>
  <si>
    <t>3.6.</t>
  </si>
  <si>
    <t>Moguće segregacije u betonu, odstupanja od vertikale, neravnine ploha, treba otkloniti odmah ''friško'' rašalovane konstrukcije, uz prethodni pregled i odobrenje odgovornih tehničkih osoba. Armaturu montirati prema planu armature sa upotrebom PVC distancera. Betoniranje uz upotrebu ''igli'' za vibriranje-nabijanje betona. Obračun po m3 gotove konstrukcije, a prema veličini presjeka i vrsti betona.</t>
  </si>
  <si>
    <t>Čišćenje</t>
  </si>
  <si>
    <t>Čišćenje građevine nakon završene faze betonskih i armirano betonskih radova. Čišćenje u nivou otklanjanja šuta, ostataka oplate, armature i sl. Obračun po m2 bruto površine građevine.</t>
  </si>
  <si>
    <t>IV/ ZIDARSKI RADOVI</t>
  </si>
  <si>
    <t>4.1.</t>
  </si>
  <si>
    <t>Zidanje nosivih zidova od blok opeke</t>
  </si>
  <si>
    <t>- zidovi debljine 25 cm</t>
  </si>
  <si>
    <t>4.2.</t>
  </si>
  <si>
    <t>4.4.</t>
  </si>
  <si>
    <t>Cementni estrih</t>
  </si>
  <si>
    <t>d=6 cm</t>
  </si>
  <si>
    <t>4.5.</t>
  </si>
  <si>
    <t>Cijevna skela</t>
  </si>
  <si>
    <t>Izrada - montaža i demontaža cijevne skele sa potrebnim brojem podnica, ograda i zaštitnom mrežom na fasadnoj površini. Skelu montirati prema posebnom projektu u skladu sa operativnim planom izvođenja radova na objektu. Obračun po m2  montirane skele, a prema namjeni.</t>
  </si>
  <si>
    <t>4.6.</t>
  </si>
  <si>
    <t>Holkeri za hidroizolaciju</t>
  </si>
  <si>
    <t>4.7.</t>
  </si>
  <si>
    <t>Završno čišćenje ukupnih površina u objektu, a prije tehničkog prijema. Površine očistiti usisavanjem prašine, pranjem fasadnih otvora, sanitarija, podova i uklanjanjem ambalaže. </t>
  </si>
  <si>
    <t>Zidarska pripomoć</t>
  </si>
  <si>
    <t>5.1.</t>
  </si>
  <si>
    <t>Hidroizolacija poda na tlu</t>
  </si>
  <si>
    <t>U cijenu je uključen sav pričvrsni materijal te 2 sloja geotekstila: zaštitni sloj koji se postavlja prije i nakon postave hidroizolacijske membrane. Obračun se vrši po m2 kompletno izvedenih slojeva.</t>
  </si>
  <si>
    <t>hidroizolacijska membrana</t>
  </si>
  <si>
    <t>geotekstil - dva sloja</t>
  </si>
  <si>
    <t>U cijenu je uključen sav pričvrsni materijal. Obračun se vrši po m2 kompletno izvedenih slojeva.</t>
  </si>
  <si>
    <t>5.3.</t>
  </si>
  <si>
    <t>PEHD folija zidova prema tlu</t>
  </si>
  <si>
    <t>PEHD folija</t>
  </si>
  <si>
    <t>5.8.</t>
  </si>
  <si>
    <t>5.9.</t>
  </si>
  <si>
    <t>VI/ TESARSKI RADOVI</t>
  </si>
  <si>
    <t>7.1.</t>
  </si>
  <si>
    <t>VIII/ LIMARSKI RADOVI i ODVODNJA OBORINSKE VODE</t>
  </si>
  <si>
    <t>REKAPITULACIJA GRAĐEVINSKI RADOVI</t>
  </si>
  <si>
    <t>1.</t>
  </si>
  <si>
    <t>PRIPREMNI RADOVI</t>
  </si>
  <si>
    <t>2.</t>
  </si>
  <si>
    <t>ZEMLJANI RADOVI</t>
  </si>
  <si>
    <t>3.</t>
  </si>
  <si>
    <t>BETONSKI I ARMIRANOBETONSKI RADOVI</t>
  </si>
  <si>
    <t>4.</t>
  </si>
  <si>
    <t>ZIDARSKI RADOVI</t>
  </si>
  <si>
    <t>5.</t>
  </si>
  <si>
    <t>IZOLATERSKI RADOVI</t>
  </si>
  <si>
    <t>6.</t>
  </si>
  <si>
    <t>TESARSKI RADOVI</t>
  </si>
  <si>
    <t xml:space="preserve">7. </t>
  </si>
  <si>
    <t>KROVOPOKRIVAČKI RADOVI</t>
  </si>
  <si>
    <t>8.</t>
  </si>
  <si>
    <t>LIMARSKI RADOVI I ODVODNJA OBORINSKE VODE</t>
  </si>
  <si>
    <t>UKUPNO GRAĐEVINSKI RADOVI:</t>
  </si>
  <si>
    <t>IX. FASADERSKI RADOVI</t>
  </si>
  <si>
    <t>9.1.</t>
  </si>
  <si>
    <t>ETICS fasada - ZIDOVI</t>
  </si>
  <si>
    <t>FASADERSKI RADOVI UKUPNO:</t>
  </si>
  <si>
    <t>Napomena: Uključene su sve dobave materijala, rad, pomoćna sredstva, predradnje,  transporti i drugo potrebno do gotovog proizvoda. U pogledu detalja obavezno konzultirati projektanta i predočiti uzorke na odobrenje. Tip i boje isključivo odabire projektant.
Eventualna potrebna skela je uključena u cijenu. Ovaj troškovnik je izrađen na bazi glavnog projekta, te će se detaljni podaci definirati u fazi izvedbenog projekta (tehnologija građenja i sl.)</t>
  </si>
  <si>
    <t>10.1.</t>
  </si>
  <si>
    <t>11.1.</t>
  </si>
  <si>
    <t>Napomena: Uključene su sve dobave materijala, rad, pomoćna sredstva, predradnje, ovjes, transporti i drugo potrebno do gotovog proizvoda. U pogledu detalja obavezno konzultirati projektanta i predočiti uzorke na odobrenje. Tip i boje isključivo odabire projektant.
Eventualna potrebna skela je uključena u cijenu.</t>
  </si>
  <si>
    <t>13.1.</t>
  </si>
  <si>
    <t>13.2.</t>
  </si>
  <si>
    <t>13.3.</t>
  </si>
  <si>
    <t>KERAMIČARSKI RADOVI UKUPNO:</t>
  </si>
  <si>
    <r>
      <rPr>
        <b/>
        <sz val="10"/>
        <color indexed="8"/>
        <rFont val="Arial"/>
        <family val="2"/>
        <charset val="238"/>
      </rPr>
      <t>Napomena:</t>
    </r>
    <r>
      <rPr>
        <sz val="10"/>
        <color indexed="8"/>
        <rFont val="Arial"/>
        <family val="2"/>
        <charset val="238"/>
      </rPr>
      <t xml:space="preserve"> Uključene su sve dobave materijala, rad, pomoćna sredstva, predradnje, transporti i drugo potrebno do gotovog proizvoda. U pogledu detalja obavezno konzultirati projektanta i predočiti uzorke na odobrenje. Tip i boje isključivo odabire projektant.
</t>
    </r>
    <r>
      <rPr>
        <sz val="10"/>
        <color indexed="8"/>
        <rFont val="Arial"/>
        <family val="2"/>
        <charset val="238"/>
      </rPr>
      <t>Eventualna potrebna skela je uključena u cijenu.</t>
    </r>
  </si>
  <si>
    <t>REKAPITULACIJA OBRTNIČKI RADOVI</t>
  </si>
  <si>
    <t>9.</t>
  </si>
  <si>
    <t>FASADERSKI RADOVI</t>
  </si>
  <si>
    <t>10.</t>
  </si>
  <si>
    <t>STOLARSKI RADOVI</t>
  </si>
  <si>
    <t>11.</t>
  </si>
  <si>
    <t>12.</t>
  </si>
  <si>
    <t>GIPS-KARTONSKI RADOVI I SPUŠTENI STROPOVI</t>
  </si>
  <si>
    <t>13.</t>
  </si>
  <si>
    <t>KERAMIČARSKI RADOVI</t>
  </si>
  <si>
    <t>14.</t>
  </si>
  <si>
    <t>SOBOSLIKARSKO-LIČILAČKI RADOVI</t>
  </si>
  <si>
    <t>UKUPNO OBRTNIČKI RADOVI:</t>
  </si>
  <si>
    <t>m</t>
  </si>
  <si>
    <t>1.3.</t>
  </si>
  <si>
    <t>2.13.</t>
  </si>
  <si>
    <t>kpl</t>
  </si>
  <si>
    <t>Napomena:</t>
  </si>
  <si>
    <t>7.</t>
  </si>
  <si>
    <t>UKUPNO - VODOVOD I KANALIZACIJA:</t>
  </si>
  <si>
    <t>UKUPNO - STROJARSKE INSTALACIJE:</t>
  </si>
  <si>
    <t>UKUPNO - ELEKTROTEHNIČKE INSTALACIJE:</t>
  </si>
  <si>
    <t>Ograda gradilišta prema Zakonu o gradnji RH (NN br.153/13 i 20/17,39/19) prema kojem gradilište mora biti ograđeno radi sprječavanja nekontrolirana pristupa ljudi na gradilište. </t>
  </si>
  <si>
    <t>Gradilišna tabla, izvođač radova je dužan postaviti gradilišnu ploču prema  Zakonu o gradnji RH (NN br.153/13 i 20/17,39/19). Gradilište mora biti označeno pločom koja obavezno sadrži ime odnosno tvrtku investitora, projektanta, izvođača i osobe koja provodi stručni nadzor građenja, naziv i vrstu građevine koja se gradi, naziv tijela koje je izdalo građevinsku dozvolu na temelju koje se gradi, klasifikacijsku oznaku, urudžbeni broj, datum izdavanja i konačnosti te dozvole. Obračun po komadu.</t>
  </si>
  <si>
    <t>komplet</t>
  </si>
  <si>
    <t>Strojni iskop površinskog sloja zemlje prosječne debljine 30,0 cm, utovar i odvoz približno 60% iskopanog materijala na  deponiju i  istovar. Preostali iskop sačuvati na parceli i po završetku gradnje  vratiti i rasplanirati na predviđene zelene površine. U cijenu je uključen iskop, utovar i odvoz, odnosno odbacivanje zemlje na rub jame za naknadno zatrpavanje iskopa oko temelja.  Obračun po m3 iskopa zbijene zemlje.</t>
  </si>
  <si>
    <t>Strojni iskop humusa i zemlje</t>
  </si>
  <si>
    <t>Dobava i postava PHD drenažnih cijevi promjera 200 mm s iskopom, pripremom podloge i zasipavanjem cijevi krupnim šljunkom na dubini od cca 30 cm od okolnog terena. Postava zaštitne “GEOTEKSTIL 300 grama” folije iznad drenažnog nasipa sa minimalnim preklopima od 20 cm. Obračun po m1 drenažne cijevi.</t>
  </si>
  <si>
    <t>Strojno i ručno planiranje-uređenje nasipa oko objekta, a kao priprema za hortikulturno uređenje.</t>
  </si>
  <si>
    <t xml:space="preserve">Betonska podloga </t>
  </si>
  <si>
    <t>AB podna ploča</t>
  </si>
  <si>
    <t>Strojno betoniranje podne ploče , d=14,0 cm betonom klase C30/37 prema statičkom izračunu na hidroizolacijski sloj. U cijenu je uključena sva potrebna oplata - jednostrana. Dobava, ravnanje, sječenje, savijanje i zalijevanje armature. U cijenu je uključen kompletan rad i transport sa svim pomoćnim materijalom. Obračun po m3 ugrađenog betona.</t>
  </si>
  <si>
    <t>Ploču betonirati u gotovoj oplati uz upotrebu ''igli'' za vibriranje-nabijanje betona. U fazi prije i u toku montaže armature potrebno je montirati sve projektirane provodne cijevi za instalacije, proboje i sl.  Armaturu montirati prema planu armature sa upotrebom  distancera.</t>
  </si>
  <si>
    <t>Strojno betoniranje AB nadtemeljnih zidova prizemlja debljine 25 cm betonom klase C30/37 prema statičkom izračunu u gotovoj oplati. U fazi montaže oplate izvesti ugradnju svih projektiranih provodnih cijevi za instalacije, potrebne proboje i niše. Zidovi se izvode u jednostranoj ili dvostranoj oplati, visine 19,0cm, sve prema nacrtima.</t>
  </si>
  <si>
    <t>AB nadtemeljni zidovi</t>
  </si>
  <si>
    <t>AB grede i horizontalni serklaži</t>
  </si>
  <si>
    <t>AB vertikalni serklaži</t>
  </si>
  <si>
    <t>AB stropne ploče</t>
  </si>
  <si>
    <t xml:space="preserve">- beton </t>
  </si>
  <si>
    <t>Betonski  opločnici</t>
  </si>
  <si>
    <t>Zidanje pregradnih unutarnjih zidova od  opeke</t>
  </si>
  <si>
    <t>- zidovi debljine 10 cm</t>
  </si>
  <si>
    <t xml:space="preserve">Zidanje pregradnih zidova. Zidanje izvesti  opekom širine 10 cm cm prema uputi proizvođača, sa korištenjem original veznih i spojnih elemenata u fazi zidanja. Nenosive nadvoje iznad otvora do raspona do 120 cm izvesti od original elemenata i armirati ih betonskim željezom RA 400/500, dva puta profil 8 mm. Sve prema uputi proizvođača. </t>
  </si>
  <si>
    <t>Obračun po m2 ozidane zidne površine sa mogućim nadvojima, a prema  debljini zida. Ozidane površine moraju biti vertikalne, ravnih ploha sa maksimalnim odstupanjima od 2 mm po dijagonali dužine 4 metra. </t>
  </si>
  <si>
    <t>Gletanje AB stropne ploče i greda</t>
  </si>
  <si>
    <t>Izrada holkera kao podloge i zaštite hidroizolacije temelja. Holker izvesti iz dvije faze i to: prva faza izvođenje zaobljene guše od cem. morta armiranog vlakancima polipropilena, i druge faze nakon izvedene hidroizolacije zaštite debljine 3-5 cm izvedene iz cem.morta sa dodatkom polipropilenskih vlakanaca. </t>
  </si>
  <si>
    <t>Žbukanje vapneno-cementnom žbukom zidova od opeke i serklaža</t>
  </si>
  <si>
    <t>Horizontalna hidroizolacija podova mokrih čvorova</t>
  </si>
  <si>
    <t xml:space="preserve">d=14,0 cm </t>
  </si>
  <si>
    <t xml:space="preserve">Završni hidroizolacijski sloj kosog AB krova </t>
  </si>
  <si>
    <t xml:space="preserve">Parna brana kosog AB krova </t>
  </si>
  <si>
    <t xml:space="preserve">Termoizolacija kosog AB krova </t>
  </si>
  <si>
    <t>6.2.</t>
  </si>
  <si>
    <t>Kosi krov - lim</t>
  </si>
  <si>
    <t>Izrada i montaža tipskog snjegobrana. Snjegobran se izvodi od plastificiranog čeličnog pocinčanog lima debljine 0,6 mm razvijene širine 615 mm, dužine 100 cm u boji pokrova. Snjegobrani se postavljaju u dva reda. Stavka uključuje dobavu materijala, postavu snjegobrana te sav potrebni spojni i pričvrsnih materijal.</t>
  </si>
  <si>
    <t>Obračun po m' postavljenog krajnjeg žljeba.</t>
  </si>
  <si>
    <t>horizontalni žljeb 160x160 mm</t>
  </si>
  <si>
    <t>Obračun po m' postavljenog vertikalnog oluka.</t>
  </si>
  <si>
    <t>vertikalni oluk 120/120 mm</t>
  </si>
  <si>
    <t xml:space="preserve">Dobava materijala i montaža krajnjeg visećeg žlijeba izrađenog od plastificiranog čeličnog pocinčanog lima debljine d=0,6 mm, u smeđoj boji sa gornjom okapnicom podvučenom pod trapezni lim. U stavku je uključena izrada i montaža nosača oluka, električne grijače protiv smrzavanja, zaštitna mrežica protiv ulaska štetočina u prostor krovišta, kao i sav ostali spojni materijal. </t>
  </si>
  <si>
    <t>Izrada okapne lajsne donjeg dijela pokrova od trapeznog lima do visećeg žljeba sa podvlačenjem ispod pokrova. Opšav se izvodi od plastificiranog čeličnog pocinčanog lima d=0,6 mm u boji po izboru investitora, razvijene širine 400mm. Stavka uključuje dobavu materijala, postavu te sav potrebni spojni i pričvrsnih materijal. Obračun po m1.</t>
  </si>
  <si>
    <t>Snjegobran</t>
  </si>
  <si>
    <t>Viseći žlijeb</t>
  </si>
  <si>
    <t>Vertikalni žlijeb</t>
  </si>
  <si>
    <t>Izrada i montaža vertikalnih kvadratnih cijevi od plastificiranog čeličnog pocinčanog lima d=0,6 mm u smeđoj boji , kvadratnog presjeka u skladu s uputama proizvođača uključujući i labuđi vrat. U stavku je uključen sav potreban materijal uključujući obujmice i fazonske komade za spoj na žljeb, mreže za skupljanje lišća i električne grijače protiv smrzavanja.</t>
  </si>
  <si>
    <t>Okapna lajsna</t>
  </si>
  <si>
    <t>VII/ KROVOPOKRIVAČKI LIMARSKI RADOVI</t>
  </si>
  <si>
    <t>MW d=12 cm</t>
  </si>
  <si>
    <t xml:space="preserve"> PVC prozori i vrata</t>
  </si>
  <si>
    <t>POZ 3. jednokrilni prozor dim. 124/359 cm</t>
  </si>
  <si>
    <t>POZ 4. trokrilni prozor dim. 550/180 cm</t>
  </si>
  <si>
    <t>POZ 5. jednokrilni prozor dim. 70/50 cm</t>
  </si>
  <si>
    <t>POZ 6. dvokrilna vrata dim. 180/230 cm</t>
  </si>
  <si>
    <t>POZ 7. jednokrilna vrata dim.90/230 cm</t>
  </si>
  <si>
    <t>Spušteni strop</t>
  </si>
  <si>
    <t>Zidovi - sanitarni čvorovi</t>
  </si>
  <si>
    <t xml:space="preserve">Ličenje gipskartonskih  stropova </t>
  </si>
  <si>
    <t>Dobava materijala i obrada gipskartonskih stropova objekta prvoklasnom disperzivnom bojom. Bojanje u tonu prema odabiru projektanta. Eventualna potrebna skela je uključena u cijenu. U cijenu su uključene sve potrebne predranje (bandažiranje spojeva, kitanje, gletanje, višekratno brušenje, premaz impregnacije i dr.)
Bojanje se izvodi dvokratno ručno ili jednokratno strojno uz prethodno nanošenje temeljnog sloja.Sve izvesti od prvoklasnog materijala. Obračun po m2 izvedenog.</t>
  </si>
  <si>
    <t>4.3.</t>
  </si>
  <si>
    <t>4.8.</t>
  </si>
  <si>
    <t>4.9.</t>
  </si>
  <si>
    <t>V/ IZOLATERSKI RADOVI</t>
  </si>
  <si>
    <t>5.2.</t>
  </si>
  <si>
    <t>Termoizolacija podne ploče</t>
  </si>
  <si>
    <t>Zvučna izolacija poda</t>
  </si>
  <si>
    <t>Izrada zvučne izolacije podova  preko suhe, ravne podloge od elastificiranog ekspandiranog polistirena (EPS-T) debljine 2,0 cm. Izolaciju izvesti u svemu prema zadanim uvjetima iz projekta i preporuci proizvođača izolacije. Obračun po m2 izvedene izolacije, a prema debljini i karakteristikama.</t>
  </si>
  <si>
    <t>6.3.</t>
  </si>
  <si>
    <t>8.1.</t>
  </si>
  <si>
    <t>8.2.</t>
  </si>
  <si>
    <t>8.3.</t>
  </si>
  <si>
    <t>8.4.</t>
  </si>
  <si>
    <t xml:space="preserve">XI/ GIPSKARTONSKI RADOVI </t>
  </si>
  <si>
    <t>XII/ KERAMIČARSKI RADOVI</t>
  </si>
  <si>
    <t>12.1..</t>
  </si>
  <si>
    <t>XIII/ SOBOSLIKARSKO-LIČILAČKI RADOVI</t>
  </si>
  <si>
    <t>TROŠKOVNIK</t>
  </si>
  <si>
    <t xml:space="preserve">GRAĐEVINA: REKONSTRUKCIJA I DOGRADNJA DJEČJEG VRTIĆA
INVESTITOR: GRAD IVANIĆ GRAD    
TROŠKOVNIK VODOVOD I KANALIZACIJA   </t>
  </si>
  <si>
    <t>ST.</t>
  </si>
  <si>
    <t>JED.</t>
  </si>
  <si>
    <t>JEDINIČNA</t>
  </si>
  <si>
    <t>UKUPNA</t>
  </si>
  <si>
    <t>TROŠK.</t>
  </si>
  <si>
    <t>S A D R Ž A J :</t>
  </si>
  <si>
    <t>MJERE</t>
  </si>
  <si>
    <t>KOLIČINA</t>
  </si>
  <si>
    <t>CIJENA</t>
  </si>
  <si>
    <t>/kn/</t>
  </si>
  <si>
    <t>VODOVOD</t>
  </si>
  <si>
    <t>1.0.</t>
  </si>
  <si>
    <t xml:space="preserve"> Dobava i montaža čeličnih pocinčanih cijevi i fitinga (HRN – C.B.5.225) za instalaciju vodovoda potrošne i hidrantske vode unutar objekta, odnosno plastičnim cijevima izrađenim od polietilena za instalaciju potrošne vode.
     Instalacija hladne potrošne vode se montira u instalacionim usjecima u zidu (pod žbuku), ispod stropa ili u podu.
       Slobodno vođeni cijevovodi se se prihvaćaju na svaka 2 m u ravnom potezu i kod čvorišta (skretanja) u svakom smjeru. Na prolazu između stupova potrebno je izraditi prihvat ovješenjem ili izradom nosača cijevi. Izolacija cijevi u zidnim usjecima se vrši tipskom izolacijom prilagođenom profilu cijevi.
       Obračun se vrši po tekućem metru kompletno montirane cijevi, s tim da se podrazumjeva i pričvršćivanje, izolacija i tlačna proba, sve sa pripadajućim materijalom za montažu, pričvršćenje, brtvljenje, izoliranje i tlačnu probu, uz upotrebu pripadajućeg alata i radne opreme.
</t>
  </si>
  <si>
    <t xml:space="preserve">A)  cijevi vođene ispod stropa i po zidu
     P.e. D 25  mm /H/                        
</t>
  </si>
  <si>
    <t>m'</t>
  </si>
  <si>
    <t xml:space="preserve">     P.e. D 25  mm /T/                       </t>
  </si>
  <si>
    <t xml:space="preserve">     P.e. D 20  mm /CIR/                   </t>
  </si>
  <si>
    <t xml:space="preserve">     P.e. D 15  mm                             </t>
  </si>
  <si>
    <t xml:space="preserve">B) hidrantski vod vanjski i u podu /polietilen/
     Pe D 110 mm             
</t>
  </si>
  <si>
    <t xml:space="preserve">     Pe  D 63 mm                               </t>
  </si>
  <si>
    <t>Čelične pocinčane cijevi 
     P.c.  o 50 mm                              
- prikljkučak na post. instacije</t>
  </si>
  <si>
    <t xml:space="preserve">    prijelaz Pe/Fe  63/50                   </t>
  </si>
  <si>
    <t xml:space="preserve">    Pe Q  o 63 mm,  90                    </t>
  </si>
  <si>
    <t xml:space="preserve">    Pe  Q 110 mm,  90                       </t>
  </si>
  <si>
    <t xml:space="preserve">   WAGA spojnica  110 mm</t>
  </si>
  <si>
    <t xml:space="preserve">   T komad o 100 mm                       </t>
  </si>
  <si>
    <t xml:space="preserve">   tuljak o  110  mm                          </t>
  </si>
  <si>
    <t>Sječenje postojećeg vodovoda za izvedbu odvojenja, uz regulaciju protoke vode</t>
  </si>
  <si>
    <t xml:space="preserve"> Dobava i postava  hidrantskog ormarića sa potrebnom opremom /cijev – 15 m, mlaznica, zasun o 50 mm/.     </t>
  </si>
  <si>
    <t>Unutarnji</t>
  </si>
  <si>
    <t>Izmještanje postojećeg</t>
  </si>
  <si>
    <t xml:space="preserve"> Dobava i montaža mesinganih armatura  na cijevovodu potrošne vode (HRN M.C.5. za N.P. od 6 bara).
    Spajnje armatura se vrši na navoj obostrano, odnosno na navoj i holender prema sanitarnoj armaturi.
     Obračun se vrši po komadu kompletno montirane i ispitane armature sa svim potrebnim monterskim materijelom za montažu, spoj i brtvu.  
</t>
  </si>
  <si>
    <t xml:space="preserve">a) Slobodno protočni ventili ravni s poniklovanom       kapom. (glavni ventil ispred sanitarnog čvora)
      o  25 mm                                 
</t>
  </si>
  <si>
    <t xml:space="preserve">      o  20 mm                                 </t>
  </si>
  <si>
    <t xml:space="preserve">     b) protočni ventili kutni s poniklovanom kapom.
    Spoj na navoj i holender prema sanitarnoj armaturi.
     (ventili ispred sanitarnog uređaja).
      o  15 mm                                
</t>
  </si>
  <si>
    <t xml:space="preserve">c) protočni ventili kutni / spoj na navoj i holender prema WC kotliću i pisoaru/.
      o 15 mm                                
</t>
  </si>
  <si>
    <t xml:space="preserve"> Dobava i ugradnja nadzemnog hidranta za ugradbenu visinu 1,25 m:                                                       </t>
  </si>
  <si>
    <t>zasun o 100 s ugrad. Gar</t>
  </si>
  <si>
    <t xml:space="preserve">tipska okrugla kapa                 </t>
  </si>
  <si>
    <t xml:space="preserve">N komad                                  </t>
  </si>
  <si>
    <t>Tlačna proba izrađene instalacije. Ispitni tlak za pocinčane cijevi je 1,5 x radni tlak /u trajanju od 24 sata/, a za cijevi izrađene od polietilena 1,3 x radni tlak /u trajanju od 3 sata/. Ispitivanje prisustvuje nadzorni inženjer, koji ovjerava zapisnik.</t>
  </si>
  <si>
    <t>Tlačna proba hidrantskog voda. Ispitni tlak je 13 bara u trajanju od  3 sata. Ispitivanje prisustvuje nadzorni inženjer, koji ovjerava zapisnik.</t>
  </si>
  <si>
    <t>Funkcionalna proba proba hidrantskog voda /unutarnja hidrantska instalacija i vanjski hidranti/, koju vrši ovlaštena organizacija.</t>
  </si>
  <si>
    <t>Dezinfekcija i ispiranje vodovodne instalacije, uz ishođenje atesta od nadležne ustanove. Dezinficiranje cjevovoda se vrši odobrenim dezinficijensom. Obračun se vrši po tekućem metru cjevovoda svih primijenjenih profila.</t>
  </si>
  <si>
    <t>Strojno rezanja asflata /debljine 10 cm/  na dijelu trase budućeg vodovoda i na mjestu priključenja kanalizacije.</t>
  </si>
  <si>
    <t xml:space="preserve">Iskop rova za ugradnju hidrantskog voda, uključivo uređenje posteljice, sa odbacivanjem zemlje na 1 m od rova. Stavkom je predviđen i iskop rova za izmicanje postojećeg hidranta. 
100 x 1,0 x 0,4 =
</t>
  </si>
  <si>
    <t>m³</t>
  </si>
  <si>
    <t>Izrada pješčane podloge i obloge cijev u debljini od cca 10 cm. Ista se postavlja u slučaju onečišćenog materijala od iskopa /prisutnost kamena/.</t>
  </si>
  <si>
    <t>Zatrpavanje rova zemljanim materijalom od iskopa, uz nabijanje ručnim nabijačima.</t>
  </si>
  <si>
    <t>Zatrpavanje rova kamenim materijalom /šljunak/ na mjestu kolnog prilaza uz zbijanje u slojevima.</t>
  </si>
  <si>
    <t>Sanacija asfaltnog prekopa sa dva sloja asfalt /8 + 4 cm/ ili habajućim afaltom na betonkoj podlozi. Obračun radova po m2 saniranog prekopa.</t>
  </si>
  <si>
    <t xml:space="preserve">Ozidavanje hidranta i ugrađene ugradbene garniture punom opekom/cca 100 kom/, uključivo izrade betonske ploče za ukrutu kape. </t>
  </si>
  <si>
    <t>Pomoćni građevinski radovi kod izrade unutarnje instalacije /štemanje, ovjesi/. Obračun radova po m' izvedene instalacije.</t>
  </si>
  <si>
    <t>KANALIZACIJA</t>
  </si>
  <si>
    <t xml:space="preserve">Iskop rova za vanjsku  kanalizaciju u zemljanom materijalu III kategorije s izbacivanjem materijala na 1,0 m od ruba iskopa s razupiranjem, kao i s even-tualnim crpljenjem oborinske odnosno podzemne vode. Na dijelu trase potrebno je iskopati kameni sloj -prekop asfaltne površine.
 Obračun sve kompletno po kubnom metru iskopanog materijala.
  Napomena:  prije početka iskopa provjeriti visinsku kotu na mjestu priključenja.                                           110 x 1,1 x 0,6 =   
</t>
  </si>
  <si>
    <t>Planiranje dna rova u projektiranom padu. Obračun radova po m2 isplaniranog rova.</t>
  </si>
  <si>
    <t>Dobava i ugradnja sloja podložnog pijeska ili sitnog šljunka na dno rova debljine 10 cm.</t>
  </si>
  <si>
    <t xml:space="preserve">     D  200 mm                             </t>
  </si>
  <si>
    <t xml:space="preserve">     D  110 mm                             </t>
  </si>
  <si>
    <t xml:space="preserve">     D   50  mm                             </t>
  </si>
  <si>
    <t xml:space="preserve">Dobava i montaža podnih sifona u sanitarnim prostorima, s perforiranim poklopcem i tuljkom za sifoniranje, izrađenim od nerđajućeg čelika. Obračun po komadu kompletno montiranog i ugrađenog sifona sa bočnim ispustom.
     D 106 mm                             
</t>
  </si>
  <si>
    <t>Zatrpavanje rovova nakon kompletne montaže i ispitivanja vodonepropusnosti cijevi kamenim materijalom /šljunak/ uz zbijanje u slojevima. Obračun po m3 ugrađenog materijala.</t>
  </si>
  <si>
    <t xml:space="preserve">Betoniranje i oprema vanjskih revizionih okana oborinske i fekalne odvodnje. Okno se betonira u dvostranoj glatkoj oplati i u iskopu betonom MB 30 s dodatkom 4,2 % betacementola. Okna su tlocrtne vel. 100 x 100/140 cm sa stijenkama i dnom deb. 20 cm. U stavku ulazi tipski 1jevano željezni poklopac /25 t/ i stupaljke. Na mjestu prodora cijevi kroz stjenku ugraditi tipski fazonski komad za osiguranje vodotjesnosti. Obračun sve kompletno po komadu izvedenog i oprem. okna.
- okno dubine 1,2 m                 
</t>
  </si>
  <si>
    <t>Probijanje stjenke revizionog okna na mjestu priklučenja projektiranog kanala.</t>
  </si>
  <si>
    <t xml:space="preserve">Pomoćni građevinski radovi kod postave unutarnje kanalizacije /izrada šliceva, ovjesa, i sl./. Obračun radova po m' kanalizacije. </t>
  </si>
  <si>
    <t>C.</t>
  </si>
  <si>
    <t>SANITARNI UREĐAJI I PRIBOR</t>
  </si>
  <si>
    <t xml:space="preserve">Dobava, montaža i kompletiranje dječje WC školjke od bijele sanitarne prvoklasne keramike. U stavku ulazi daska od plastične mase sa poklopcem - bijela u prvoklasnoj izvedbi, zatim nisko montažni vodokotlić od bijelo emajliranog lima s uređajem za ispiranje. Splavna cijev (plastična) Ø 5/4" sa ulaznom ogrlicom i prihvatnom rozetom.
    Obračun sve kompletno montirano i opremljeno, sa svim potrebnim monterskim i građevinskim materijalom, po komadu.
-   simplon                               
</t>
  </si>
  <si>
    <t xml:space="preserve">  za odrasle                            </t>
  </si>
  <si>
    <t xml:space="preserve">standardna ugradnja              </t>
  </si>
  <si>
    <t>Dobava i montaža brušenih ogledala veličine 60 x 45 cm iznad svih umivaonika. Debljina stakla je 4 mm. Pričvršćenje na ugrađene tiple sa 4 vijka s kromiranim kapicama, zidnim podloškom od 4 gumice Ø 3/4’’. Obračun sve kompletno, po komadu.</t>
  </si>
  <si>
    <t>Dobava i ugradba iznad umivaonika etažera od bljele sanitarne keramike, vel. 620 x 150. Etažer se ugraduje vijcima u tiple.    Obračun sve kompletno po komadu.</t>
  </si>
  <si>
    <t xml:space="preserve">Dobava i ugradba sapunjara za tekući sapun.    Obračun sve kompletno po komadu.
</t>
  </si>
  <si>
    <t xml:space="preserve">Dobava i ugradba držača za toalet papir. Boja držača u skladu sa ostalim sanitarijama.
</t>
  </si>
  <si>
    <t>U Ivanić Gradu, 4/2019</t>
  </si>
  <si>
    <t>Projektant: G. Bedeković, dipl. Ing. Građ.</t>
  </si>
  <si>
    <t>F.</t>
  </si>
  <si>
    <t>STROJARSKE INSTALACIJE GRIJANJA</t>
  </si>
  <si>
    <t>REDNI BROJ</t>
  </si>
  <si>
    <t>OPIS</t>
  </si>
  <si>
    <t>MJERA</t>
  </si>
  <si>
    <t>KOL.</t>
  </si>
  <si>
    <t>JED. CIJENA</t>
  </si>
  <si>
    <t>CIJENA (KN)</t>
  </si>
  <si>
    <t>REKONSTRUKCIJA I DOGRADNJA ZGRADE DJEČJEG VRTIĆA IVANIĆ-GRAD, PODRUŽNICA ŽERAVINEC</t>
  </si>
  <si>
    <t>1. RADOVI DEMONTAŽE</t>
  </si>
  <si>
    <t>Praženje vode u sustavu grijanja sa svim pripremnim i završnim radovima</t>
  </si>
  <si>
    <t>Demotaža postjeće cjevne mreže NO 20</t>
  </si>
  <si>
    <t>Demotaža automatske regulacije ( osjetnici topline i regulacijski ventili)</t>
  </si>
  <si>
    <t>2. INSTALACIJA GRIJANJA - DOGRADNJA 1</t>
  </si>
  <si>
    <t xml:space="preserve">Materijal, oprema i proizvodi specificirani u stavkama, kao i kompletni sustavi mogu biti zamijenjeni jednakovrijednim materijalima, opremom, proizvodima i sistemima drugih proizvođača.
U slučaju da ponuditelj nudi jednakovrijedne materijale, opremu i proizvode obavezno upisuje podatke o proizvođaču i tipu proizvoda u predviđeno mjesto troškovnika.
Jednakovrijednost dokazuje dostavom dokumentacije, ispitivanja, proračuna i sl. za ponuđene jednakovrijedne proizvode ili opremu.
</t>
  </si>
  <si>
    <t>Dobava i ugradnja bešavne čelična cijev DIN 2448 kvalitete Č1212, uključivo fitinzi dimenzije:</t>
  </si>
  <si>
    <t>NO 32</t>
  </si>
  <si>
    <t>NO 20</t>
  </si>
  <si>
    <t>Dobava i ugradnja razdjelnika za centralno radijatorsko grijanje kao TTO razdjelnik Intera 55 E - (kutni 3/4") - 9
Čelični razdjelnik s integriranim regulacionim ventilima u polazu i povratu.
Razdjelnik se sastoji od polazne i povratne grane iz specijalnog profila od CrNi čelika 1.4301 s priključnim niklovanim TTO regulacionim ventilima u polazu i povratu za regulaciju protoka prema dijagramu (kvs=2,74m3/h), niklovanim odzračnim ventilima 1/2" zaokretnim, niklovanim ispusnim slavinama 1/2", zidnim držačima s uloškom za zvučnu izolaciju lijevo ili desno zamaknutim za 25 mm.
Primarna strana:2 kom kuglastih kutnih ventila 3/4" s jedne strane.
2 kom nikovanih čepova 1" s druge strane.
Sekundarna strana: Niklovane spojnice 3/4" s eurokonusom. prilagođene za kompresivne sponice
- broj ogrijevnih krugova - 9
- ugradbena dužina - 661</t>
  </si>
  <si>
    <t xml:space="preserve"> Dobava i ugradnja cijevnog koljena 90°, izrađenog od plastike otporne na udarna opterećenja za pravilno savijanje cijevi podnog grijanja prilikom spajanja s razdjelnikom pod kutem od 90°.</t>
  </si>
  <si>
    <t xml:space="preserve"> Dobava i ugradnja nalijegajućeg termometra za ugradnju na polaznu i povratnu granu razdjelnika. Mjerno područje  termometra 0-80 °C.</t>
  </si>
  <si>
    <t xml:space="preserve">Dobava i ugradnja ugradbenog ormarića tip UNI 110 T, TYP 750 za podžbuknu ugradnju razdjelnika TTO podnog grijanja. Kućište ugradbenog ormarića je od toplo cinčanog čeličnog lima, a okvir i usadna vrata su od galvanski pocinčanog lima s ugrađenim okretnim zasunom. Na stražnjoj strani kućišta ugrađena učvrsna letva za lakšu montažu razdjelnika i cijevi podnog grijanja. Dubinu ugradbenog ormarića moguće je regulirati od 110-140 mm, a visinu od 0-70 mm. Dimenzije ugradbenog ormarića VxŠxD 708x724x110-140 mm. Okvir i vrata standardno praškasto lakirani u boji RAL 9010.
</t>
  </si>
  <si>
    <t xml:space="preserve">
 Dobava i ugradnja ugradbenog ormarića tip UNI 110 T, TYP 900 za podžbuknu ugradnju razdjelnika TTO podnog grijanja. Kućište ugradbenog ormarića je od toplo cinčanog čeličnog lima, a okvir i usadna vrata su od galvanski pocinčanog lima s ugrađenim okretnim zasunom. Na stražnjoj strani kućišta ugrađena učvrsna letva za lakšu montažu razdjelnika i cijevi podnog grijanja. Dubinu ugradbenog ormarića moguće je regulirati od 110-140 mm, a visinu od 0-70 mm. Dimenzije ugradbenog ormarića VxŠxD 708x874x110-140 mm. Okvir i vrata standardno praškasto lakirani u boji RAL 9010.</t>
  </si>
  <si>
    <t>22K/600/1400</t>
  </si>
  <si>
    <t>22K/600/600</t>
  </si>
  <si>
    <t>22K/400/400</t>
  </si>
  <si>
    <t>Kompaktni 10K  500/600</t>
  </si>
  <si>
    <t>22K/600/1200</t>
  </si>
  <si>
    <t>22K/600/800</t>
  </si>
  <si>
    <t>2.11.</t>
  </si>
  <si>
    <t>2.12.</t>
  </si>
  <si>
    <t xml:space="preserve">Sitni i potrošni materijal. </t>
  </si>
  <si>
    <t>Ispitivanje cijevne mereže grijanja tlakom od 6 bara  u trajanju od 24 h</t>
  </si>
  <si>
    <t>Punjenje cijevne mreže medijem</t>
  </si>
  <si>
    <t xml:space="preserve">Balansiranje cjevne mreže </t>
  </si>
  <si>
    <t>REKAPITULACIJA</t>
  </si>
  <si>
    <t>STROJARSKE INSTALACIJE UKUPNO:</t>
  </si>
  <si>
    <t xml:space="preserve">TROŠKOVNIK GRAĐEVINSKIH RADOVA </t>
  </si>
  <si>
    <t xml:space="preserve">TROŠKOVNIK OBRTNIČKIH RADOVA </t>
  </si>
  <si>
    <t>ZOP:</t>
  </si>
  <si>
    <t>016-2018-P</t>
  </si>
  <si>
    <t>Rapska ulica 48, Zagreb</t>
  </si>
  <si>
    <t>TD:</t>
  </si>
  <si>
    <t>KK-DVIG-57/19</t>
  </si>
  <si>
    <t>R.br.</t>
  </si>
  <si>
    <t>Opis stavke</t>
  </si>
  <si>
    <t>JM</t>
  </si>
  <si>
    <t>Kol.</t>
  </si>
  <si>
    <t>JC
(kn)</t>
  </si>
  <si>
    <t>UC
(kn)</t>
  </si>
  <si>
    <t>SPECIFIKACIJA ELEKTRO MATERIJALA I RADOVA</t>
  </si>
  <si>
    <t>1. NN RAZVOD I RAZVODNI ORMAR</t>
  </si>
  <si>
    <t>Dobava i polaganje kabel 5 x P/F 10mm² komplet sa cijevima, dužine cca 50m, polaganje se izvodi od postojećeg GRO ormara do novog ormara dograđenog dijela oznake + RO(DV).</t>
  </si>
  <si>
    <t>kompl</t>
  </si>
  <si>
    <t xml:space="preserve">Dobava, montaža i spajanje razvodnog ormara dječijeg vrtića oznake +RO(DV) u projektu, sa vratima i bravom, označen prema propisima. Kompletno sa opremom: </t>
  </si>
  <si>
    <t xml:space="preserve"> - RCD sklopka 40A/4p/0,03A AC</t>
  </si>
  <si>
    <t xml:space="preserve"> - RCD sklopka 25A/4p/0,03A AC</t>
  </si>
  <si>
    <t xml:space="preserve"> - minijaturni zaštitni prekidač C32A/3p/10kA</t>
  </si>
  <si>
    <t xml:space="preserve"> - minijaturni zaštitni prekidač C16A/1p/10kA</t>
  </si>
  <si>
    <t xml:space="preserve"> - minijaturni zaštitni prekidač B10A/1p/10kA</t>
  </si>
  <si>
    <t xml:space="preserve"> - P/Ž razdjelnik MODUL 160, sa metalnim vratima, 3x24 modula, dim. 588x620x136, RAL 9016</t>
  </si>
  <si>
    <t>Spremnik za dokumentaciju, samoljepljivi, A4</t>
  </si>
  <si>
    <t>Ostali sitni nespecificirani materijal (N i PE sabirnica, stezaljke, stopice, vijci i sl.) kompletno. Cijena komplet izvedenog razdjelnika sa montažom i spajanjem na objektu, te isporučenom shemom spajanja izvedenog stanja</t>
  </si>
  <si>
    <t>kompl.</t>
  </si>
  <si>
    <t>1. UKUPNO:</t>
  </si>
  <si>
    <t>2. INSTALACIJE RASVJETE I PRIKLJUČAKA</t>
  </si>
  <si>
    <t>2.1. RASVJETA</t>
  </si>
  <si>
    <t xml:space="preserve">Susp.adap.600X600 216/201/DE   </t>
  </si>
  <si>
    <t>Power outlet 3x0,75mm2 L=3000 mm</t>
  </si>
  <si>
    <t>Adjustable wire suspension set L=3000 mm</t>
  </si>
  <si>
    <t>Piktogram srednji (125 x 250 mm) No. 26</t>
  </si>
  <si>
    <t>15.</t>
  </si>
  <si>
    <t>UKUPNO:</t>
  </si>
  <si>
    <t xml:space="preserve">                                                                                        </t>
  </si>
  <si>
    <t>2.2. INSTALACIJSKI MATERIJAL I PRIKLJUČCI</t>
  </si>
  <si>
    <t xml:space="preserve"> - ugradbene okrugle kutije Φ60, dubine 60mm</t>
  </si>
  <si>
    <t xml:space="preserve"> - nosača s nožicama veličine 2M</t>
  </si>
  <si>
    <t xml:space="preserve"> - modularna serijska sklopka veličine 2M, sa indikatorom, tip i boja po izboru investitora</t>
  </si>
  <si>
    <t xml:space="preserve"> - dekorativni okvir veličine 2M, tip i boja po izboru investitora</t>
  </si>
  <si>
    <t>Dobava, montaža i spajanje sabirnice za izjednačenje potencijala u podžbuknoj pravokutnoj instalacijskoj kutiji.</t>
  </si>
  <si>
    <t>Izrada kabelskog izvoda NYM-J 3x2,5mm2 za priključak napajanja opreme u razdjelnicima grijanja, kompletno sa spajanjem.</t>
  </si>
  <si>
    <t>Napomena: količine kabela prikazane su u stavci br. 3 - kabeli</t>
  </si>
  <si>
    <t>Dobava, montaža i spajanje Jpr10 tipkala za isklop napajanja u nuždi.</t>
  </si>
  <si>
    <t>Izrada kabelskog izvoda NYM-J 3x2,5mm2 za priključak napajanja napojne letve u komunikacijskom ormaru oznake +KO, kompletno sa spajanjem.</t>
  </si>
  <si>
    <t>Dobava, montaža i spajanje jednostruke podžbukne šuko utičnice 250V 16A, tip kao TEM, komplet:</t>
  </si>
  <si>
    <t xml:space="preserve"> - podžbukna instalacijska okrugla kutija Φ60mm</t>
  </si>
  <si>
    <t xml:space="preserve"> - nosač s nožicama veličine 2M</t>
  </si>
  <si>
    <t xml:space="preserve"> - modularna šuko utičnica 250V 10A sa zaštitnim kontaktom, veličina 2M, bijele boje</t>
  </si>
  <si>
    <t xml:space="preserve"> - dekorativni okvir veličine 2M, bijele boje</t>
  </si>
  <si>
    <t>Dobava, montaža i spajanje jednostruke podžbukne šuko utičnice 250V 16A sa poklopcem za mokre prostore, tip kao TEM, komplet:</t>
  </si>
  <si>
    <t xml:space="preserve"> - modularna šuko utičnica 250V 10A sa zaštitnim kontaktom i poklopcem IP44, veličina 2M, bijele boje</t>
  </si>
  <si>
    <t xml:space="preserve"> - modularna šuko utičnica 250V 10A sa zaštitnim kontaktom i KS zaštitom za djecu od dodira kontakata, veličina 2M, antibakterijska, bijele boje</t>
  </si>
  <si>
    <t>Kabliranje i spajanje opreme sustava za grijanje, ventilaciju i klimatizaciju prema</t>
  </si>
  <si>
    <t>Dobava, montaža i spajanje ostalog nespecificiranog sitnog montažnog i spojnog materijala i pribora (tiple, vijci, matice, vezice, spojnice, gips i sl.).</t>
  </si>
  <si>
    <t>2.2. UKUPNO:</t>
  </si>
  <si>
    <t>2. UKUPNO:</t>
  </si>
  <si>
    <t>3. KABELI, POLICE I ZAŠTITNE PVC CIJEVI</t>
  </si>
  <si>
    <t xml:space="preserve">Dobava i polaganje kabela u police ili odgovarajuće PVC zaštitne cijevi, kompletno sa cijevima, ovjesnim i spojnim priborom: </t>
  </si>
  <si>
    <t>NYM-J 3x1,5mm2</t>
  </si>
  <si>
    <t>NYM-J 3x2,5mm2</t>
  </si>
  <si>
    <t>Dobava i polaganje zaštitnih cijevi:</t>
  </si>
  <si>
    <t>Cs20</t>
  </si>
  <si>
    <t>Cs25</t>
  </si>
  <si>
    <t>Dobava, montaža i spajanje ostalog nespecificiranog sitnog montažnog materijala.</t>
  </si>
  <si>
    <t>3. UKUPNO:</t>
  </si>
  <si>
    <t>4. INSTALACIJE ELEKTRONIČKE I KOMUNIKACIJSKE MREŽE</t>
  </si>
  <si>
    <t>4.1. TELEFONSKA INSTALACIJA</t>
  </si>
  <si>
    <t>Napomena: RJ45 utičnice obrađene su u stavci br. 4 ovog troškovnika.</t>
  </si>
  <si>
    <t>Dobava, montaža i spajanje komunikacijskog ormara za ugradnju telekomunikacijske i informatičke opreme, oznake +KO (DV), zidni komunikacijski ormar - Kućni kom. razd.,1-redni,8xTOOL.,1x230V,ravna vrata,RAL9003 , te sljedećom opremom:</t>
  </si>
  <si>
    <t xml:space="preserve"> - ostali sitni spojni i montažni materijal i pribor (spojnice, vezice, stezaljke, vijci, matice i sl.)</t>
  </si>
  <si>
    <t xml:space="preserve"> - spajanje razdjelnika na objektu</t>
  </si>
  <si>
    <t>Dobava, uvlačenje u instalacijske PVC cijevi kabela tipa U/UTP cat.6, kompletno sa cijevima.</t>
  </si>
  <si>
    <t>Ispitivanje linkova za kategoriju 6, te izdavanje potrebnih atesta.</t>
  </si>
  <si>
    <t>Izvedba uzemljenja komunikacijskog razdjelnika +KO na PE sabirnicu razvodnog ormara stana vodom HO7V-K-J 6mm2 dužine cca 2m.</t>
  </si>
  <si>
    <t>Dobava, montaža i spajanje ostalog nespecificiranog sitnog montažnog i spojnog materijala i pribora (tiple, vijci, matice, vezice, spojnice i sl.).</t>
  </si>
  <si>
    <t>4.1. UKUPNO:</t>
  </si>
  <si>
    <t>4.2. ANTENSKA INSTALACIJA</t>
  </si>
  <si>
    <t>Dobava i montaža na krov, na najpovoljnije mjesto prijema, zemaljske antene, dvostruko učvršćenje, kompletno sa nosačem.</t>
  </si>
  <si>
    <t xml:space="preserve">Dobava, polaganje u zaštitne PVC cijevi Cs20 i spajanje koaksijalnog kabela RG59T, kompletno sa cijevima.   </t>
  </si>
  <si>
    <t>Napomena: kabel se polaže od antenskog pojačala iz komunikacijskog ormara do svake TV priključnice</t>
  </si>
  <si>
    <t>Ostali sitni nespecifirani spojni i montažni materijal i pribor.</t>
  </si>
  <si>
    <t>Mjerenje prijemnih signala i usklađivanje sa projektom.</t>
  </si>
  <si>
    <t>Ispitivanje rada cijelog sustava uz mjerni protokol.</t>
  </si>
  <si>
    <t>4.2. UKUPNO:</t>
  </si>
  <si>
    <t>4. UKUPNO:</t>
  </si>
  <si>
    <t>5. INSTALACIJA SUSTAVA ZA ZAŠTITU OD UDARA MUNJE I UZEMLJENJA</t>
  </si>
  <si>
    <t>Izvedba spoja tračnice za izjednačenje potencijala u ormaru +RO(DV) sa temeljnim uzemljivačem Fe/Zn trakom 25x3mm, dužine cca 2m.</t>
  </si>
  <si>
    <t>Dobava i polaganje u temelje građevine ispod hidroizolacije Fe/Zn trake 40x4mm, kompletno sa spojevima metalnih masa na objektu.</t>
  </si>
  <si>
    <t>Izvedba spojeva metalnih masa na građevini kako slijedi: metalne ograde, metalna kontrukcija, metalna vrata i prozori, metalni oluci oborinskih voda i sl. Navedeni spojevi se izvode Fe/Zn 25x4mm trakom cca 2m, komplet sa metalnim spojnicama.</t>
  </si>
  <si>
    <t>Pregled sustava za zaštitu od djelovanja munje i izrada zapisnika o pregledu u skladu s HRN EN 62305-3:2008.</t>
  </si>
  <si>
    <t>6. UKUPNO:</t>
  </si>
  <si>
    <t>6. ISPITIVANJE I DOKUMENTACIJA</t>
  </si>
  <si>
    <t>Ispitivanje instalacije prema odredbama iz Tehničkog propisa za niskonaponske instalacije (NN 05/2010) i izdavanje ispitnih protokola, pismenih izvješća i garantnih listova. Sva dokumentacija mora biti ukoričena s odgovarajućim sadržajem.</t>
  </si>
  <si>
    <t>Ispitivanje instalacije sustava za zaštitu od djelovanja munje prema  tehničkim propisma za sustave zaštite od djelovanja munje na građevinama (NN br.87/08, 33/10), uključujući i revizionu knjigu.</t>
  </si>
  <si>
    <t>Izrada tehničke dokumentacije izvedenog stanja prema važećim tehničkim propisima, na podlogama izvedenog stanja ( "klasični") papirnati i digitalni oblik.</t>
  </si>
  <si>
    <t>5. UKUPNO:</t>
  </si>
  <si>
    <t>REKAPITULACIJA   ELEKTRIČNIH   INSTALACIJA</t>
  </si>
  <si>
    <t>NN RAZVOD I RAZVODNI ORMARI</t>
  </si>
  <si>
    <t>INSTALACIJE RASVJETE I PRIKLJUČAKA</t>
  </si>
  <si>
    <t>KABELI, POLICE I ZAŠTITNE PVC CIJEVI</t>
  </si>
  <si>
    <t>EKM</t>
  </si>
  <si>
    <t>GROMOBRANSKA INSTALACIJA</t>
  </si>
  <si>
    <t>ISPITIVANJE I DOKUMENTACIJA</t>
  </si>
  <si>
    <t>UKUPNO</t>
  </si>
  <si>
    <t>Projektant:</t>
  </si>
  <si>
    <t>Alen Farago, dipl.ing.el.</t>
  </si>
  <si>
    <t>12.2..</t>
  </si>
  <si>
    <t>Pod - sanitarni čvorovi</t>
  </si>
  <si>
    <t>PODOPOLAGAČKI RADOVI</t>
  </si>
  <si>
    <t>XV/ PODOPOLAGAČKI RADOVI</t>
  </si>
  <si>
    <r>
      <rPr>
        <b/>
        <sz val="10"/>
        <color indexed="8"/>
        <rFont val="Arial"/>
        <family val="2"/>
        <charset val="238"/>
      </rPr>
      <t>Napomena:</t>
    </r>
    <r>
      <rPr>
        <sz val="10"/>
        <color indexed="8"/>
        <rFont val="Arial"/>
        <family val="2"/>
        <charset val="238"/>
      </rPr>
      <t xml:space="preserve"> Uključene su sve dobave materijala, rad, pomoćna sredstva, predradnje, transporti i drugo potrebno do gotovog proizvoda. U pogledu detalja obavezno konzultirati projektanta i predočiti uzorke na odobrenje. Tip i boje isključivo odabire projektant.</t>
    </r>
  </si>
  <si>
    <t>15.1.</t>
  </si>
  <si>
    <t>Izradio:</t>
  </si>
  <si>
    <t>Transept studio d.o.o.</t>
  </si>
  <si>
    <t>Franje Jurinca 7</t>
  </si>
  <si>
    <t>Ivanić-Grad</t>
  </si>
  <si>
    <t>Građevina:</t>
  </si>
  <si>
    <t>REKONSTRUKCIJA I DOGRADNJA ZGRADE DJEČJEG VRTIĆA IVANIĆ GRAD</t>
  </si>
  <si>
    <t>10310 Ivanić Grad, Ulica Milke Trnine 2</t>
  </si>
  <si>
    <t>k.č.br. 1238,  k.o.Ivanić Grad</t>
  </si>
  <si>
    <t>Projekt:</t>
  </si>
  <si>
    <t xml:space="preserve">Glavni projekt </t>
  </si>
  <si>
    <t>MAPA 1 – Arhitektonski projekt</t>
  </si>
  <si>
    <t>TD projekta:</t>
  </si>
  <si>
    <t>P-16/2018</t>
  </si>
  <si>
    <t>016-2018</t>
  </si>
  <si>
    <t>Ivanić-Grad, srpanj, 2019.</t>
  </si>
  <si>
    <t>Mjesto i datum:</t>
  </si>
  <si>
    <t>OPĆENITO</t>
  </si>
  <si>
    <t>Izvoditelj radova dužan je pridržavati se projektne dokumentacije i opisa troškovnika, općih propisa i odredbi normativa za određenu vrstu radova, internih propisa Županijskih cesta i drugih službenih propisa, kao i uputa projektanta. Eventualne nejasnoće u opisima shemama ili ostalim dijelovima projekta moraju se riješiti prije sklapanja ugovora. Izvoditelj je obavezan detaljno pregledati projektnu dokumentaciju, te stanje na mjestu izvedbe.</t>
  </si>
  <si>
    <t>Izvoditelj radova je na gradilištu dužan voditi dnevnik radova i u njega uvoditi sve podatke o tijeku i opsegu radova, te pojedinačno bilježiti sve promjene i smetanje, koje bi mogle utjecati na rokove izvedbe i kvalitetu radova.Dnevnik rada supotpisuje naručitelj ili njegov nadzorni inženjer svakodnevno. Za kvalitetu radova izvoditelj jamči u ugovorenom roku od dana kada su radovi završeni i pismeno predati naručitelju.</t>
  </si>
  <si>
    <t xml:space="preserve">Izvoditelj je dužan u cilju zaštite i sigurnosti pri radu i zaštite od požara pridržavati se propisa o zaštiti na radu i postojećih propisa i pravila zaštite od požara. U tu svrhu izvoditelj mora izraditi projekt zaštite na radu i dati ga na ovjeru nadležnoj službi investitora.Tijekom izvođenja radova izvoditelj će poduzeti sve potrebne mjere zaštite od oštećenja i prljanja građevine, a poslije izvođenja očistiti sve nečistoće odnosno ukloniti oštećenja uzrokovana njegovim radom.
Jedinične cijene primjenjivati će se na izvedene količine, u odnosu na količine predviđene troškovnikom koji je za pojedine stavke orijentacioni. Naručitelj je dužan izvoditelju osigurati nesmetano izvođenje radova.
</t>
  </si>
  <si>
    <t xml:space="preserve"> MATERIJALI</t>
  </si>
  <si>
    <t xml:space="preserve">Pod tim pojmom podrazumijeva se samo cijena materijala, tj. dobavna cijena i to kako glavnog materijala tako pomoćnog materijala. U cijenu je uključena i cijena transportnih troškova bez obzira na prijevozno sredstvo sa svim prijenosima i istovarima, te uskladištenje i čuvanje na gradilištu od uništenja ili pada kvalitete. Tu je također uključeno davanje potrebnih uzoraka na ispitivanje onih materijala za koje je to propisano projektom.
Sve radove treba izvesti od kvalitetnih materijala za koje treba imati odgovarajuća uvjerenja o kvaliteti - ateste.
Naručitelj ima pravo provjeriti kvalitetu materijala kojim izvoditelj izvodi radove. Ako se ispitivanjem u službeno priznatoj instituciji za ispitivanje materijala ustanovi da ispitani materijal ne odgovara ugovorenoj kvaliteti, izvoditelj je dužan odstraniti loše izvedeni rad i o svome trošku ponovno izvesti radove kvalitetnim materijalom te snositi troškove ispitivanja.
</t>
  </si>
  <si>
    <t>RAD</t>
  </si>
  <si>
    <t>U kalkulaciji rada treba uključiti sav rad kako glavni tako i pomoćni, te sav unutarnji transport. Ujedno treba uključiti sav rad oko zaštite gotovih konstrukcija i dijelova građevine od štetnog utjecaja radnog procesa pogona. Za izvedbu radova treba osigurati kvalificiranu i osposobljenu radnu snagu.Svi radnici predviđeni za određenu vrstu radova moraju posjedovati i  uvjerenje o osposobljenosti za te radove, a naročito za radove na visini.</t>
  </si>
  <si>
    <t xml:space="preserve"> IZMJERE</t>
  </si>
  <si>
    <t>Sve izmjere i obračuni trebaju se provesti prema tehničkim uvjetima ili po posebnom opisu projektanta za specifične stavke. Jedinična cijena treba sadržavati kompletan materijal, sve faze rada sa pripremama i zaštitom i sve režijske troškove.</t>
  </si>
  <si>
    <t>Strojni iskop zemlje za temelje</t>
  </si>
  <si>
    <t>Strojni iskop sloja  zemlje za izradu temeljnih traka prosječne debljine 10cm, utovar i odvoz sve iskopane zemlje na privremenu deponiju na parceli uključivo istovar. Zemlju sačuvati na parceli i po završetku gradnje rasplanirati uz zgradu na zelenu površinu. U cijenu je uključen iskop, utovar, odvoz, ponovni utovar, prijevoz i planiranje.  Obračun po m3 iskopa zbijene zemlje.</t>
  </si>
  <si>
    <t xml:space="preserve">Odvoz viška zemlje </t>
  </si>
  <si>
    <t>Planiranje terena ili iskopa na točnost ±2 cm ispod temelja i podne ploče . Obračun po m2.</t>
  </si>
  <si>
    <t>Betoniranje betonskih podloga mršavim betonom u debljini cca 10 cm kao podloga za hidroizolaciju podne ploče. Podlogu izvoditi betonom klase C12/15 na pripremljenu šljunčanu posteljicu do projektom zadane nivelete. Beton dobro izravnati na projektirane kote. Površina podloge mora biti ravna i zaribana, radi što bolje izvedbe hidroizolacije. Obračun po m3 betonirane podloge, prema debljini i mjestu izvođenja.</t>
  </si>
  <si>
    <t>Strojno betoniranje armirano betonskih  greda, nadvoja i serklaža betonom klase C30/37 u oplati za izvođenje betona spremnih za bojanje (gletanja) površina. U fazi montaže oplate izvesti ugradnju svih projektiranih provodnih cijevi za instalacije, potrebne proboje i niše. Grede i nadvoji se izvode u trostranoj oplati, širine  25 cm, visine  prema planu pozicija MAPA2.</t>
  </si>
  <si>
    <t>Moguće segregacije u betonu, odstupanja od vertikale, neravnine ploha, treba otkloniti odmah ''friško'' rašalovane ploče, uz prethodni pregled i odobrenje odgovornih tehničkih osoba. Armaturu montirati prema planu armature . Betoniranje uz upotrebu ''igli'' za vibriranje-nabijanje betona. Obračun po m3 gotove konstrukcije, a prema debljini, visini podupiranja i vrsti betona.</t>
  </si>
  <si>
    <t>Betoniranje armirano betonskih stropnih ploča debljine 22,00cm i 34,00cm betonom klase C30/37 cm na oplati za izvođenje betona spremnih za fazu bojanja (gletanja) površina. U fazi montaže oplate izvesti ugradnju svih projektiranih provodnih cijevi za instalacije, potrebne proboje i niše.</t>
  </si>
  <si>
    <t>Strojno betoniranje armirano betonskih vertikalnih serklaža betonom klase C30/37 u oplati. Vertuikalni serklaži se izvode cik-cak vezom s opekom. Serklaži se izvode u dvostranoj ili trostranoj oplati.</t>
  </si>
  <si>
    <t xml:space="preserve">Dobava i ugradnja betonskih opločnika dimenzija 40/40/8cm za vanjske prostore natkrivene i nenatkrivene terase.  Opločnici se ugrađuju na prethodno izveden estrih u padu i hidroizolacijski premaz na bazi polimera. Opločnike lijepiti fleksibilnim ljepilom debljine 2cm.  Obračun po m2 ugrađenih opločnika. </t>
  </si>
  <si>
    <t xml:space="preserve">Zidanje nosivih zidova, vanjskih i unutarnjih . Zidanje izvesti  blok opekom debljine 25 cm prema uputi proizvođača, sa korištenjem original veznih i spojnih elemenata u fazi zidanja. </t>
  </si>
  <si>
    <t>Zidarska pripomoć kod izvođenja radova na montaži:   vrata, stolarskih elemenata, bravarskih elemenata, prozora, instalacija vode, elektroinstalacija, cijevi radijatorskog grijanja, radijatora, klima uređaja i sl.</t>
  </si>
  <si>
    <t>ETICS fasada -SOKL</t>
  </si>
  <si>
    <t>XPS d=8 cm</t>
  </si>
  <si>
    <t xml:space="preserve">Dobava
i izvedba neventilirajućeg ETICS termoizolacijskog fasadnog sustava na pripremljenu podlogu (opranu
i očišćenu fasadu od prljavštine i prašine) koji se sastoji od:
a) osnovni rubni profil širine 14 cm zaljepljen
građevinskim ljepilom i pričvršćen pocinčanim vijcima,ploče toplinske izolacije od emineralne vune,debljine 12 cm. Lijepi se mineralnim građ. ljepilom na zidove od opeke i dodatno učvršćuje mehaničkim pričvršćivačima - pocinčanim vidama u plastičnim tiplama (6-8 kom/m2) a sve prema uputama proizvođača.
Potrošnja cca 4kg/m2
Na ploče se nanosi sloj polimerne armaturne mase u koju se utapa arm. Mrežica (minmalna prekidna čvrstoča2000 N7% cm, rastezanje 1,5 posto) od staklenih voala. Armaturna masa se nanosi po cijeloj površini i zaglađuje, potrošnja cca. 4,5 kg/m2. Nanjeti punjeni, pigmentirani međusloj za organsku žbuku u istoj boji kao završni sloj. Završni sloj žbuke sa organskim vezivom prema DIN 18 558 s grebanom strukturom krupnoće zrna do 2,0 mm u tonu po izboru investitora. U cijenu uračunati i obradu vanjskih špaleta oko svih prozora i vrata ovisno o zatečenom stanju.
</t>
  </si>
  <si>
    <t xml:space="preserve">Špalete obraditi na način da se ugradi mineralna vuna  debljine 5 cm, kutnici, mrežica, dva sloja ljepila, glet masa te završni sloj žbuke u skladu sa ostalom fasadom. U cijenu stavke uračunati i različite veličine, širine i dubine špaleta.
U cijenu stavke su uključeni svi završni, ugaoni i
dilatacioni profili, kao i spojna sredstva. Izvođač radaova je dužan nuditi kompletni toplinsko-izolacijski sustav za koji je proveden postupak ocjenjivanja sukladnosti i izdane isprave o sukladnosti u skladu s odredbama Pravilnika za ocjenjivanje sukladnosti, isprave o sukladnosti i označavanje građevnih proizvoda. Izvođač
je dužan isti ugraditi prema tehničkoj uputi proizvođača i
smjernicama te kontrolirati jesu li proizvodi koji su
isporučeni na gradilište dio sustava. </t>
  </si>
  <si>
    <t xml:space="preserve">Nabava materijala i izrada termoizolacie sokl-a zgrade prema nacrtu, prosječne visine 20 cm sa ljepljenjem materijala debljine 8 cm (ekstrudirani polistiren),nanošenje armaturne žbuke sa utapanjem mrežice od staklenih voala. Na ploče se nanosi sloj polimerne armaturne mase u koju se utapa arm.mrežica (minimalna prekidna čvrstoća 2000 N75 cm, rastezanje 1,5 %)od staklenih voala. Armaturna masa se nanosi po cijeloj površini i zaglađuje, potrošnja cca 4,5 kg/m2. 
Na pripremljenu podlogu nanosi se impregnacija te završna zaštitno-dekorativna obrada sokla-akrilatna disperzija (zrno do 1,5mm, punila, pigmenti , aditivi)  potrošnje 4,0kg/m2
U cijenu stavke su uključeni svi završni, ugaoni i
dilatacioni profili, kao i spojna sredstva. Ugradnju vršiti prema uputama proizvođača, obračun po m2 gotovog sokla.
</t>
  </si>
  <si>
    <t>POZ 1. dvokrilni prozor dim. 160/100 cm s roletom</t>
  </si>
  <si>
    <t>POZ 2.dvokrilni prozor dim. 294/150 cm s roletom</t>
  </si>
  <si>
    <t>Oblaganje zida sanitarnih čvorova glaziranim  porculanskim  pločicama I klase.  Pločicu i boju isključivo bira projektant.  Postava na prosušenu i izravnatu podlogu. Polaganje u brzovezujuće dvokomponentno građevinsko ljepilo. Postava na rešku, širine 2 mm.  Visina oblaganja zida do 200 cm.
Posebno pažnju obratiti obradi spoja poda i zida. Pločice na oštrim bridovima spajati mat aluminijskim kutnim profilom. Reške fugirati s originalnom ljepljivom, vodoodbojnom pigmentiranom masom.
U cijenu je uključena dobava, sav potreban materijal s radom, rezanjem i pripasavanjem pločica i fugiranjem, te materijalom za polaganje i fugiranje.</t>
  </si>
  <si>
    <t>Ličenje unutarnjih zidova</t>
  </si>
  <si>
    <t xml:space="preserve">Ličenje  stropova </t>
  </si>
  <si>
    <t>Ličenje stropova vanjske terase</t>
  </si>
  <si>
    <t>Dobava materijala i obrada  stropova objekta prvoklasnom disperzivnom bojom za vanjsku primjenu. Bojanje u tonu prema odabiru projektanta. Eventualna potrebna skela je uključena u cijenu. U cijenu su uključene sve potrebne predranje (bandažiranje spojeva, kitanje, gletanje, višekratno brušenje, premaz impregnacije i dr.)
Bojanje se izvodi dvokratno ručno ili jednokratno strojno uz prethodno nanošenje temeljnog sloja.Sve izvesti od prvoklasnog materijala. Obračun po m2 izvedenog.</t>
  </si>
  <si>
    <t>Dobava materijala i obrada  stropova objekta prvoklasnom disperzivnom bojom za unutarnju primjenu. Bojanje u tonu prema odabiru projektanta. Eventualna potrebna skela je uključena u cijenu. U cijenu su uključene sve potrebne predranje (bandažiranje spojeva, kitanje, gletanje, višekratno brušenje, premaz impregnacije i dr.)
Bojanje se izvodi dvokratno ručno ili jednokratno strojno uz prethodno nanošenje temeljnog sloja.Sve izvesti od prvoklasnog materijala. Obračun po m2 izvedenog.</t>
  </si>
  <si>
    <t>Dobava materijala i obrada unutarnjih zidova objekta prvoklasnom disperzivnom bojom za unutarnju primjenu. Bojanje u tonu prema odabiru projektanta. Eventualna potrebna skela je uključena u cijenu. U cijenu su uključene sve potrebne predranje (bandažiranje spojeva, kitanje, gletanje, višekratno brušenje, premaz impregnacije i dr.)
Bojanje se izvodi dvokratno ručno ili jednokratno strojno uz prethodno nanošenje temeljnog sloja.Sve izvesti od prvoklasnog materijala. Obračun po m2 izvedenog.</t>
  </si>
  <si>
    <t>13.4.</t>
  </si>
  <si>
    <t>Obrada AB stropne ploče vanjske terase</t>
  </si>
  <si>
    <t xml:space="preserve">Obrada AB stropne ploče reparaturnim mortom kao priprema za bojanje.Stavka uključuje sav rad i materijal, obračun po m2 obrađene površine </t>
  </si>
  <si>
    <t>4.10.</t>
  </si>
  <si>
    <t>Poliuretanski pod</t>
  </si>
  <si>
    <t>Oblaganje poda sanitarnih čvorova glaziranim  porculanskim  pločicama I klase. Pločicu i boju isključivo bira projektant.  Postava na prosušenu i izravnatu podlogu. Polaganje u brzovezujuće dvokomponentno građevinsko ljepilo. Postava na rešku, širine 2 mm.  Visina oblaganja zida do 200 cm.
Posebno pažnju obratiti obradi spoja poda i zida. Pločice na oštrim bridovima spajati mat aluminijskim kutnim profilom. Reške fugirati s originalnom ljepljivom, vodoodbojnom pigmentiranom masom.
U cijenu je uključena dobava, sav potreban materijal s radom, rezanjem i pripasavanjem pločica i fugiranjem, materijalom za polaganje i fugiranje, te prelazna mat aluminijska lajsna na spoju pločica i poliuretanskog poda.</t>
  </si>
  <si>
    <t>3. ISPITIVANJE I PUŠTANJE U RAD</t>
  </si>
  <si>
    <t>X/ PROZORI I VRATA</t>
  </si>
  <si>
    <t>10.2.</t>
  </si>
  <si>
    <t>Stavka 16</t>
  </si>
  <si>
    <t>10.3.</t>
  </si>
  <si>
    <t>Stavka 7a</t>
  </si>
  <si>
    <t>Izrada, dobava i montaža PVC stolarije sa svim potrebni okovom, uključujući kvake i brave po izboru projektanta. Vanjska stolarija izrađena je od PVC profila sa prekinutim toplinskim mostom i ostakljena je izo-sigurnosnim staklom 4+16+4 mm sa ispunom od plina argona i 1 x LOW-E premazom. Boja stolarije je Bijela. Ugradnja je u zid od blok opeke i armiranog betona. U stavku je uključena izrada doprozornika/dovratnika, prozorskog/vratnog krila i RAL ugradnje, slijepi okvir, ustakljenje, završna obrada, rolete sa kutijom(samo stavke 1 i 2), sav potreban pribor za montažu, pripadajući okov i PVC vanjska i unutarnja klupčica. Izgled stolarije prema nacrtima stavki. Prije ugradnje dimenzije otvora izmjeriri na licu mjesta te dimenziju prilagoditi izmjerenom stanju.</t>
  </si>
  <si>
    <t>Nabava i ugradnja drvene stijene koja se sastoji od unutarnjih jednokrilnih  zaokretnih vrata, svijetle dim. 90/230 cm, i prozora s fiksnim ostakljenjem svjetle dim. 110/60 cm ugradnja u zid od opeke d=10 cm. Vrata se sastoje se od punog vratnog krila i dovratnika s brtvom, a prozor od drvenog doprozornika s fiksnim ostakljenjem( jednostruko staklo). Završna obrada lakirana bijelo. U cijenu uključen sav potreban materijal i okov. Izgled stolarije prema nacrtima stavki. Prije ugradnje dimenzije otvora izmjeriri na licu mjesta te dimenziju prilagoditi izmjerenom stanju.</t>
  </si>
  <si>
    <t>10.4.</t>
  </si>
  <si>
    <t>10.6.</t>
  </si>
  <si>
    <t>10.5.</t>
  </si>
  <si>
    <t>Nabava i ugradnja drvene stijene koja se sastoji od unutarnjih jednokrilnih  zaokretnih vrata, svijetle dim. 90/230 cm, i prozora s fiksnim ostakljenjem svjetle dim. 95/60 cm ugradnja u zid od opeke d=10 cm. Vrata se sastoje se od punog vratnog krila i dovratnika s brtvom, a prozor od drvenog doprozornika s fiksnim ostakljenjem( jednostruko staklo). Završna obrada lakirana bijelo. U cijenu uključen sav potreban materijal i okov. Izgled stolarije prema nacrtima stavki. Prije ugradnje dimenzije otvora izmjeriri na licu mjesta te dimenziju prilagoditi izmjerenom stanju.</t>
  </si>
  <si>
    <t>Stavka 8</t>
  </si>
  <si>
    <t>Stavka 9</t>
  </si>
  <si>
    <t>Nabava i ugradnja drvene stijene koja se sastoji od unutarnjih jednokrilnih  zaokretnih vrata, svijetle dim. 90/230 cm, i prozora s fiksnim ostakljenjem svjetle dim. 111/60 cm ugradnja u zid od opeke d=10 cm. Vrata se sastoje se od punog vratnog krila i dovratnika s brtvom, a prozor od drvenog doprozornika s fiksnim ostakljenjem( jednostruko staklo). Završna obrada lakirana bijelo. U cijenu uključen sav potreban materijal i okov. Izgled stolarije prema nacrtima stavki. Prije ugradnje dimenzije otvora izmjeriri na licu mjesta te dimenziju prilagoditi izmjerenom stanju.</t>
  </si>
  <si>
    <t>Izvedba žbuke zidova od armiranog betona i opeke, d=1,5-2 cm. Gruba žbuka produžna M2.5, fina žbuka od prosijanog pijeska. U cijenu uključena izvedba cementnog šprica, sav potreban materijal i rad za izvedbu grube i fine žbuke, zidarska obrada špaleta, te poslužna skela.</t>
  </si>
  <si>
    <t>5.4.</t>
  </si>
  <si>
    <t xml:space="preserve">Dobava i izvedba hidroizolacijskog polimer cementnog premaza na terasi. Izvodi se prema uputama proizvođača, sve prema tehničkom listu. </t>
  </si>
  <si>
    <t>Hidroizolacija vanjske terase</t>
  </si>
  <si>
    <t>5.6.</t>
  </si>
  <si>
    <t>5.7.</t>
  </si>
  <si>
    <r>
      <t xml:space="preserve">Izrada termoizolacije AB podne ploče izolacijskim pločama ekspandiranog polistirena(EPS) sa </t>
    </r>
    <r>
      <rPr>
        <u/>
        <sz val="10"/>
        <color indexed="8"/>
        <rFont val="Arial"/>
        <family val="2"/>
        <charset val="238"/>
      </rPr>
      <t>gornje</t>
    </r>
    <r>
      <rPr>
        <sz val="10"/>
        <color indexed="8"/>
        <rFont val="Arial"/>
        <family val="2"/>
        <charset val="238"/>
      </rPr>
      <t xml:space="preserve"> strane AB ploče.Debljina izolacije 10cm. Izolaciju izvesti u svemu prema zadanim uvjetima iz projekta i preporuci proizvođača izolacije.Obračun po m2 izvedene izolacije.</t>
    </r>
  </si>
  <si>
    <t xml:space="preserve">Priprema podloge, dobava i izrada do pune funkcije podnog sustava na bazi poliuretana
U cijenu uključiti:
1.Pripremu podloge-izravnati podlogu, ukloniti eventualne neravnine, zabrtviti pukotine, podlogu sačmariti ili brusiti da se postigne potrebna prionjivost podloge i očistiti podlogu, uklonite ulje, masnoće i slične kontaminante, labave čestice i sl. Popuniti nepravilnosti na podlozi odgovarajućim materijalima.                                                        2. Na očišćenu podlogu nanesti primer koji mora odstajati 12 sati prije izvedbe poliuretanskog poda
3. Izrada podnog sustava na bazi poliuretana (nanositi u dva sloja, prvi sloj prije nanošenja drugog pobrusiti).                                               4. lakirati mat lakom.                                                  U cijenu je uključen sav rad i materijal do postizanja pune gotovosti podne obloge, radove izvoditi prema uputama proizvođača. Obračun po m2 izvedene podne obloge
</t>
  </si>
  <si>
    <t>prva uporabna jedinica</t>
  </si>
  <si>
    <t>AB temelji</t>
  </si>
  <si>
    <t>Izvedba AB temeljnih traka dimenzije 80/25cm betonom klase C30/37 prema statičkom. U cijenu je uključena i sva potrebna oplata . Dobava, ravnanje, sječenje, savijanje i zalijevanje armature. U cijenu je uključen kompletan rad i transport sa svim pomoćnim materijalom. Obračun po m3 ugrađenog betona.</t>
  </si>
  <si>
    <t>Temelje betonirati u gotovoj oplati uz upotrebu ''igli'' za vibriranje-nabijanje betona. U fazi prije i u toku montaže armature potrebno je montirati sve projektirane provodne cijevi za instalacije, proboje i sl.  Armaturu montirati prema planu armature sa upotrebom  distancera.</t>
  </si>
  <si>
    <t>3.7.</t>
  </si>
  <si>
    <t>3.8.</t>
  </si>
  <si>
    <t>iskolčenje za izvođenje        110m</t>
  </si>
  <si>
    <t>snimka izvedenog stanja        210m</t>
  </si>
  <si>
    <t xml:space="preserve"> Iskolčenje kanalizacije /oborinska i fekalna/ za potrebe izvođenja, uključivo izrada snimke izvedenog stanja vanjske kanalizacije i hidrantskog voda.
</t>
  </si>
  <si>
    <t>Izrada lagano armiranog cementnog estriha debljine  4-6 cm. Armirati polipropilenskim vlaknima s utroškom 0.75kg/m3 estriha. Glazuru izvesti prema zadanim uvjetima iz projekta. Površine trebaju biti zaravnate i izvedene zako da je moguće izvoditi završnu oblogu podova poliuretanskom smjesom, homogene strukture bez naprslina. U sanitarnim čvorovima i na terasi estrih izvesti u padu. Obračun po m2, a prema vrsti glazure i debljini.</t>
  </si>
  <si>
    <t>Gletanje armirano betonske stropne ploče i greda masom za izravnavanje uz prethodno brušenje spojeva. U cijenu uključena potrebna skela,  priprema podloge i dobava materijala. Obračun po m2 gletane površine.</t>
  </si>
  <si>
    <t>Dobava i ugradnja Horizontalne i vertikalne hidroizolacijske membrane tipa Sikaplan WP 1100-HL ili jednakovrijedan proizvod _______________________________________</t>
  </si>
  <si>
    <t>Vertikalna PEHD folije -  drenažne trake koja se postavlja nakon sloja toplinske izolacije temelja i nadtemeljnih zidova</t>
  </si>
  <si>
    <t>Dobava i izvedba hidroizolacije penetrirajućim vezivnim premazom poda tipa Sikalastic - 200 W ili jednakovrijedan proizvod _____________________________  premazom u dva sloja u mokrim čvorovima (sanitarije i kuhinje). Hidroizolacija se izvodu u dva premaza na prethodno očišćenu i pripremljenu podlogu. Na spoju zida i poda izvesti blago zaobljeni holker visine cca 20,0 cm. Kompletna izvedba prema uputama proizvođača. Obračun po m2 izvedenog.</t>
  </si>
  <si>
    <t xml:space="preserve">Parna brana kosog AB krova bitumenskom trakom s uloškom  Al folije tipa Sika BituSeal T-230 PA ili jednakovrijedan proizvod _____________________________ na prethodno očišćenu i pripremljenu betonsku podlogu. </t>
  </si>
  <si>
    <t>5.5.</t>
  </si>
  <si>
    <t>Nabava i postava hidroizolacijske krovne membrane  tipa Sikaplan G ili jednakovrijedan proizvod _______________________________ na tvrdim pločama mineralne vune (MW). Izolaciju izvesti u svemu prema zadanim uvjetima iz projekta i preporuci proizvođača hidroizolacije.</t>
  </si>
  <si>
    <t>Izrada termoizolacije kosog AB krova na prethodno postavljenu bitumensku traku tvrdim pločama kamene vune tipa Knauf Insulation SmartRoof Top  ili jednakovrijedan proizvod _______________________________, ukupne debljine 14,0 cm.  Izolaciju izvesti u svemu prema zadanim uvjetima iz projekta i preporuci proizvođača izolacije.</t>
  </si>
  <si>
    <t>sati</t>
  </si>
  <si>
    <t>nkv radnik</t>
  </si>
  <si>
    <t>kv radnik</t>
  </si>
  <si>
    <t>vkv radnik</t>
  </si>
  <si>
    <t>6.1.</t>
  </si>
  <si>
    <t>Nabava, doprema i postava uzdužnih (kontra) letvi 5/3 cm koje se polažu okomito na strehu  i poprečnih letava 5/3 cm koje se polažu paralelno sa strehom na osnom razmaku 100 cm, odnosno prema uputama proizvođaća pokrova (trapezni lim s filcom visine vala 7,5cm), uključujući  potrebni materijal kao i premaz zaštitnim antifungicidnim sredstvom.  Obračun po m2 krovne površine.</t>
  </si>
  <si>
    <t>Izrada drvene konstrukcije od crnogorice II klase za ugradnju toplinske izolacije i pokrova. Ista se ugrađuje ankerima u AB ploču Stavka obuhvaća nabavu i dopremu svog potrebnog materijala kao i premaz građe zaštitnim antifungicidnim sredstvom. Dimenzije  konstruktivnih elemenata drvene krovne konstrukcije su 10/14 cm na razmaku 1,0 m. Obračun po m2 krovne površine.</t>
  </si>
  <si>
    <t>Dobava i postava pokrova od plastificiranog čeličnog pocinčanog profiliranog trapeznog lima s filcom visine vala 7,5cm  debljine 0,6 mm u smeđoj boji. Nagib krova 10-20°. u cijenu je uključeno i izrada i postava svih limenih opšava. Limeni pokrov se učvršćenje za drvene letve 5/3  specijalnim SVP vijcima (letve su obračunate u tesarskim radovima). Stavka obuhvaća i sav potreban rad i materijal uključujući pričvrsni i brtveni materijal (vijci, brtve, podložne pločice, silikonski kit). Obavezna izmjera na licu mjesta. Obračun po kosoj površini krova.</t>
  </si>
  <si>
    <t>Daskanje drvene konstrukcije krovišta daskama debljine 2,4cm. Obračun po m2 krovne površine</t>
  </si>
  <si>
    <t>Dobava i ugradnja dilatacijskih limova na spoju postojeće i nove zgrade. Lim plastificiran i pocinčan, debljine 0,6 mm u smeđoj boji razvijene širine do 80,0cm. Obračun po m1 ugrađenog lima.</t>
  </si>
  <si>
    <t>Dobava i ugradnja sljemenih limova. Lim plastificiran i pocinčan, 0,6 mm u smeđoj boji. Obračun po m1 ugrađenog lima.</t>
  </si>
  <si>
    <t>Dobava i ugradnja zabatnih završnih limova. Lim plastificiran i pocinčan, 0,6 mm u smeđoj boji. Obračun po m1 ugrađenog lima.</t>
  </si>
  <si>
    <t>Dobava i ugradnja okapnog lima i zaštitne mrežice. Lim je plastificiran i pocinčan, 0,6 mm u smeđoj boji. Obračun po m1 ugrađenog lima.</t>
  </si>
  <si>
    <t>8.5.</t>
  </si>
  <si>
    <t>8.6.</t>
  </si>
  <si>
    <t>8.7.</t>
  </si>
  <si>
    <t>8.8.</t>
  </si>
  <si>
    <t>8.9.</t>
  </si>
  <si>
    <t>Dobava i ugradnja opšavnih limova na prodorima kroz krovnu plohu. Lim je razvijene širine 33-55cm. Lim plastificiran i pocinčan, 0,6 mm u smeđoj boji. Obračun po m1 ugrađenog lima.</t>
  </si>
  <si>
    <t>8.10.</t>
  </si>
  <si>
    <t>Dobava i ugradnja opšavnih limova na prodorima kroz krovnu plohu. Lim je razvijene širine 66cm. Lim plastificiran i pocinčan, 0,6 mm u smeđoj boji. Obračun po m1 ugrađenog lima.</t>
  </si>
  <si>
    <t>Stavka 6a</t>
  </si>
  <si>
    <t>11.2.</t>
  </si>
  <si>
    <t>11.3.</t>
  </si>
  <si>
    <t xml:space="preserve">Dobava materijala i izvedba spuštenog stropa  od glatkih vatrootpornih gipsanih ploča. Ploče d-12,5 mm ovješene su o aluminijsku potkonstrukciju sa svim spojnim materijalom i završnom obradom do bojanja. 
Izvedba prema tehničkim detaljima izvedbe proizvođača. U cijenu je uključeno i izrađivanje svih prodora za instalacije. Skela uključena u cijenu. 
Svi slojevi obrađeni špahtlanjem, bandažiranjem, fugirani, pripremljeni za bojanje, bez bojanja.
Obračun po m2 izvedenog spuštenog stropa. </t>
  </si>
  <si>
    <t>Dobava i ugradnja ovješenih montažnih pregrada između WC-a. Pregrada je dimnezije 100x150cm učvršćuje se na inox podni nosač i zidne inox nosače. Pregrada se izrađuje od HPL ploča u boji i izgleda prema izboru projektanta.</t>
  </si>
  <si>
    <t xml:space="preserve">Dobava i montaža, te kompletiranje umivaonika, od bijele sanitarne keramike, veličine 50 cm, u prvoklasnoj izvedbi.
    Uz umivaonik se ugrađuje stojeća jednoručna poniklana mješalica, odnosno pipa, i odvodna armatura istog proizvođača.
     Obračun sve kompletno po komadu montiranog i opremljenog umivaonika sa svim potrebnim monterskim materijalom i pripomoći.
- niska /dječja/ ugradnja          
</t>
  </si>
  <si>
    <t>Dobava i ugradnja radijatora kao "VOGEL&amp;NOOT" ili jednakovrijedan proizvod ____________________________________________________.</t>
  </si>
  <si>
    <t>Dobava i ugradnja automatskog balasirajućeg ventila kao Danfoss tip ASV-I DN40 ili jednakovrijedan proizvod________________________.</t>
  </si>
  <si>
    <t>Dobava i ugradnja razdjelnika za centralno radijatorsko grijanje kao TTO razdjelnik Intera 55 E - (kutni 3/4") - 6 ili jednakovrijedan proizvod ______________________________________________________.
Čelični razdjelnik s integriranim regulacionim ventilima u polazu i povratu.
Razdjelnik se sastoji od polazne i povratne grane iz specijalnog profila od CrNi čelika 1.4301 s priključnim niklovanim TTO regulacionim ventilima u polazu i povratu za regulaciju protoka prema dijagramu (kvs=2,74m3/h), niklovanim odzračnim ventilima 1/2" zaokretnim, niklovanim ispusnim slavinama 1/2", zidnim držačima s uloškom za zvučnu izolaciju lijevo ili desno zamaknutim za 25 mm.
Primarna strana:2 kom kuglastih kutnih ventila 3/4" s jedne strane
2 kom nikovanih čepova 1" s druge strane
Sekundarna strana: Niklovane spojnice 3/4" s eurokonusom. prilagođene za kompresivne sponice
- broj ogrijevnih krugova - 6
- ugradbena dužina - 511</t>
  </si>
  <si>
    <t>Dobava i ugradnja Aquatherm cijevi FUSIOTHERM fi 16x2,2mm ili jednakovrijedan proizvod _______________________________________ sa svim potrebnim fitinzima</t>
  </si>
  <si>
    <t>Dobava i ugradnja termotstatskog ventila ravne izvedbe kao HERZ-TS-90 - 3/8 (standardni model) ili jednakovrijedan proizvod __________________________________________________________________
 Priključak grijaćeg tijela konično brtvljen.
Univerzalni model sa specijalnim kolčakom za navojnu cijev i priključak steznim setom.</t>
  </si>
  <si>
    <t>Ventil za balansiranje radijatora kao Herz DR-T-90 3/8" ili jednakovrijedan proizvod _____________________________________</t>
  </si>
  <si>
    <r>
      <rPr>
        <b/>
        <sz val="10"/>
        <color indexed="8"/>
        <rFont val="Arial"/>
        <family val="2"/>
        <charset val="238"/>
      </rPr>
      <t>Napomena</t>
    </r>
    <r>
      <rPr>
        <sz val="10"/>
        <color indexed="8"/>
        <rFont val="Arial"/>
        <family val="2"/>
        <charset val="238"/>
      </rPr>
      <t xml:space="preserve">: Uključene sve dobave materijala, rad, pomoćna sredstva, predradnje, transporti i sve drugo potrebno do gotovog proizvoda. U pogledu detalja obavezno konzultirati projektanta.
</t>
    </r>
  </si>
  <si>
    <t xml:space="preserve">NAPOMENA: Uključene sve dobave materijala, rad, pomoćna sredstva, predradnje, transporti i sve drugo potrebno do gotovog proizvoda. U pogledu detalja obavezno konzultirati projektanta. </t>
  </si>
  <si>
    <r>
      <rPr>
        <b/>
        <sz val="10"/>
        <color indexed="8"/>
        <rFont val="Arial"/>
        <family val="2"/>
        <charset val="238"/>
      </rPr>
      <t xml:space="preserve">Napomena: </t>
    </r>
    <r>
      <rPr>
        <sz val="10"/>
        <color indexed="8"/>
        <rFont val="Arial"/>
        <family val="2"/>
        <charset val="238"/>
      </rPr>
      <t xml:space="preserve">Uključene sve dobave materijala, rad, pomoćna sredstva, predradnje, transporti i sve drugo potrebno do gotovog proizvoda. U pogledu detalja obavezno konzultirati projektanta. </t>
    </r>
  </si>
  <si>
    <r>
      <t xml:space="preserve">Napomena: </t>
    </r>
    <r>
      <rPr>
        <sz val="10"/>
        <color indexed="8"/>
        <rFont val="Arial"/>
        <family val="2"/>
        <charset val="238"/>
      </rPr>
      <t xml:space="preserve">Uključene sve dobave materijala, rad, pomoćna sredstva, predradnje, transporti i sve drugo potrebno  do gotovog proizvoda. U pogledu detalja obavezno konzultirati projektanta. </t>
    </r>
  </si>
  <si>
    <r>
      <rPr>
        <b/>
        <sz val="10"/>
        <color indexed="8"/>
        <rFont val="Arial"/>
        <family val="2"/>
        <charset val="238"/>
      </rPr>
      <t>Napomena:</t>
    </r>
    <r>
      <rPr>
        <sz val="10"/>
        <color indexed="8"/>
        <rFont val="Arial"/>
        <family val="2"/>
        <charset val="238"/>
      </rPr>
      <t xml:space="preserve"> Uključene sve dobave materijala, rad, pomoćna sredstva, skela, predradnja, transporti, i sve drugo potrebno do gotovog proizvoda. U pogledu detalja obavezno konzultirati projektanta.
</t>
    </r>
  </si>
  <si>
    <r>
      <rPr>
        <b/>
        <sz val="10"/>
        <color indexed="8"/>
        <rFont val="Arial"/>
        <family val="2"/>
        <charset val="238"/>
      </rPr>
      <t>Napomena:</t>
    </r>
    <r>
      <rPr>
        <sz val="10"/>
        <color indexed="8"/>
        <rFont val="Arial"/>
        <family val="2"/>
        <charset val="238"/>
      </rPr>
      <t xml:space="preserve"> Uključene sve dobave materijala, rad, pomoćna sredstva, predradnje, transporti i sve drugo potrebno do gotovog proizvoda. U pogledu detalja obavezno konzultirati projektanta.
</t>
    </r>
  </si>
  <si>
    <t>PROZORI I VRATA UKUPNO KN:</t>
  </si>
  <si>
    <t>GIPSKARTONSKI RADOVI  UKUPNO KN:</t>
  </si>
  <si>
    <t>Nabava i ugradnja protupožarnih dvokrilnih zaokretnih  vrata,                       EI2 60-C,  svijetle dim. 180/230  cm, ugradnja u zid od opeke d=25 cm. Vrata se sastoje se od punog vratnog krila i dovratnika s brtvom, panik kvakom i pumpom za zatvaranje. U cijenu uključen sav potreban materijal i okov. Izgled stolarije prema nacrtima stavki. Prije ugradnje dimenzije otvora izmjeriri na licu mjesta te dimenziju prilagoditi izmjerenom stanju.</t>
  </si>
  <si>
    <r>
      <t>Nabava i ugradnja protupožarnih jednokrilnih zaokretnih  vrata,                           EI</t>
    </r>
    <r>
      <rPr>
        <sz val="8"/>
        <color indexed="8"/>
        <rFont val="Arial"/>
        <family val="2"/>
        <charset val="238"/>
      </rPr>
      <t>2</t>
    </r>
    <r>
      <rPr>
        <sz val="10"/>
        <color indexed="8"/>
        <rFont val="Arial"/>
        <family val="2"/>
        <charset val="238"/>
      </rPr>
      <t xml:space="preserve"> 60-C, svijetle dim. 90/230  cm, ugradnja u zid od opeke d=25 cm. Vrata se sastoje se od punog vratnog krila spanik kvakom i pumpom za zatvaranje. U cijenu uključen sav potreban materijal i okov. Izgled stolarije prema nacrtima stavki. Prije ugradnje dimenzije otvora izmjeriti na licu mjesta te dimenziju prilagoditi izmjerenom stanju.</t>
    </r>
  </si>
  <si>
    <t>Dobava i izrada pregradnih zidova ukupne debljine 12,5cm gips kartonskim pločama. Zidovi se sastoje od obostrano postavljenih gipskartonskih vodoodbojnih ploča 2x12,5mm. Ploče se postavljaju na dvostrukoj metalnoj podkonstrukciji od UV i CW profila širine 7,5 cm, sa toplinskom izolacijom od mineralne vune između ploča deblj. 10 cm(80 kg/m3). Komplet sa potrebnim niveliranjem, original pričvrsnim priborom, rubnom trakom za spajanje zida i stropa, obrada spojeva do bojanja. U cijenu je uključeno i izrađivanje svih prodora za instalacije. Obračun po m2 gotovog pregradnog zida.</t>
  </si>
  <si>
    <t>Dobava i izrada pregradnih zidova ukupne debljine 12,5cm gips kartonskim pločama. Zidovi se sastoje od obostrano postavljenih gipskartonskih ploča 2x12,5mm. Ploče se postavljaju na dvostrukoj metalnoj podkonstrukciji od UV i CW profila širine 7,5 cm, sa toplinskom izolacijom od mineralne vune između ploča deblj. 7,5 cm(80 kg/m3). Komplet sa potrebnim niveliranjem, original pričvrsnim priborom, rubnom trakom za spajanje zida i stropa, obrada spojeva do bojanja. U cijenu je uključeno i izrađivanje svih prodora za instalacije Obračun po m2 gotovog pregradnog zida.</t>
  </si>
  <si>
    <t>UKUPNO SOBOSL. LIČILAČKI RADOVI KN:</t>
  </si>
  <si>
    <t>UKUPNO PODOPOLAGAČKI RADOVI KN:</t>
  </si>
  <si>
    <t>UKUPNO OBRTNIČKI RADOVI KN:</t>
  </si>
  <si>
    <t>PRIPREMNI RADOVI UKUPNO KN:</t>
  </si>
  <si>
    <t>ZEMLJANI RADOVI UKUPNO KN:</t>
  </si>
  <si>
    <t>ARMIRANO BETONSKI RADOVI UKUPNO KN:</t>
  </si>
  <si>
    <t>ZIDARSKI RADOVI UKUPNO KN:</t>
  </si>
  <si>
    <t>IZOLATERSKI RADOVI UKUPNO KN:</t>
  </si>
  <si>
    <t>TESARSKI RADOVI UKUPNO N:</t>
  </si>
  <si>
    <t>KROVOPOKRIVAČKI RADOVI UKUPNO KN:</t>
  </si>
  <si>
    <t>UKUPNO LIMARSKI RADOVI I ODVODNJA OBORINSKE VODE KN:</t>
  </si>
  <si>
    <t>UKUPNO GRAĐEVINSKI RADOVI KN:</t>
  </si>
  <si>
    <t>UKUPNO GRAĐEVINSKI RADOVI kn:</t>
  </si>
  <si>
    <t xml:space="preserve">SVEUKUPNO KANALIZACIJA kn:                                                                                                                          </t>
  </si>
  <si>
    <t>UKUPNO SANITARNI UREĐAJI kn:</t>
  </si>
  <si>
    <t>MONTERSKI RADOVI</t>
  </si>
  <si>
    <t>UKUPNO MONTERSKI RADOVI kn:</t>
  </si>
  <si>
    <t>GRAĐEVINSKI RADOVI</t>
  </si>
  <si>
    <t>Ispitivanje kanalizacije na protočnost i vodotjesnost, te ishođenje odgovarajućeg atesta ovlaštene ustanove.</t>
  </si>
  <si>
    <t>V O D O V O D    I    K A N A L I Z A C I J A</t>
  </si>
  <si>
    <t>R  E  K  A  P  I  T  U  L  A  C  I  J  A</t>
  </si>
  <si>
    <t>A/</t>
  </si>
  <si>
    <t>B/</t>
  </si>
  <si>
    <t>C/</t>
  </si>
  <si>
    <t>VODOVOD ……………………………………………………………………</t>
  </si>
  <si>
    <t>KANALIZACIJA ………………………………………………………………</t>
  </si>
  <si>
    <t>SANITARNI UREĐAJI ………………………………………………………</t>
  </si>
  <si>
    <t>UKUPNO KN:</t>
  </si>
  <si>
    <t>SVEUKUPNO VODOVOD kn:</t>
  </si>
  <si>
    <t>SVEUKUPNO KN (bez PDV-a):</t>
  </si>
  <si>
    <r>
      <t xml:space="preserve">Dobava, montaža i spajanje ovjesne svjetiljke: Lona S 600 SOP 3600 lm 42 W 830 FO IP20 white, oznaka u projektu </t>
    </r>
    <r>
      <rPr>
        <b/>
        <sz val="10"/>
        <rFont val="Arial"/>
        <family val="2"/>
        <charset val="238"/>
      </rPr>
      <t>S1</t>
    </r>
    <r>
      <rPr>
        <sz val="10"/>
        <rFont val="Arial"/>
        <family val="2"/>
        <charset val="238"/>
      </rPr>
      <t>, ili jednakovrijedan proizvod: _________________________</t>
    </r>
  </si>
  <si>
    <r>
      <t xml:space="preserve">Dobava, montaža i spajanje zidne nadgradne svjetiljke:Minus C 3200 lm 37 W 830 L1975mm FO IP40 white, oznaka u projektu </t>
    </r>
    <r>
      <rPr>
        <b/>
        <sz val="10"/>
        <rFont val="Arial"/>
        <family val="2"/>
        <charset val="238"/>
      </rPr>
      <t>S7</t>
    </r>
    <r>
      <rPr>
        <sz val="10"/>
        <rFont val="Arial"/>
        <family val="2"/>
        <charset val="238"/>
      </rPr>
      <t>, ili jednakovrijedan proizvod: : ____________________</t>
    </r>
  </si>
  <si>
    <r>
      <t>Dobava, montaža i spajanje stropne vanjske nadgradne svjetiljke: Etea DI 1450 lm 13 W 830 FO IP65 white, oznaka u projektu V</t>
    </r>
    <r>
      <rPr>
        <b/>
        <sz val="10"/>
        <rFont val="Arial"/>
        <family val="2"/>
        <charset val="238"/>
      </rPr>
      <t>S1</t>
    </r>
    <r>
      <rPr>
        <sz val="10"/>
        <rFont val="Arial"/>
        <family val="2"/>
        <charset val="238"/>
      </rPr>
      <t>, ili jednakovrijedan proizvod:  __________________</t>
    </r>
  </si>
  <si>
    <r>
      <t xml:space="preserve">Dobava, montaža i spajanje stropne nadgradne svjetiljke: Etea DI 1450 lm 13 W 830 FO IP43 white, oznaka u projektu </t>
    </r>
    <r>
      <rPr>
        <b/>
        <sz val="10"/>
        <rFont val="Arial"/>
        <family val="2"/>
        <charset val="238"/>
      </rPr>
      <t>S10</t>
    </r>
    <r>
      <rPr>
        <sz val="10"/>
        <rFont val="Arial"/>
        <family val="2"/>
        <charset val="238"/>
      </rPr>
      <t>, ili jednakovrijedan proizvod: :__________________________</t>
    </r>
  </si>
  <si>
    <r>
      <t xml:space="preserve">Dobava, montaža i spajanje nadgradne protupanične svjetiljke: AXN univerzalni optic 6W LED 620 lm PREMIUM IP65 3h battery maintained/non-maintained with autotest white color, oznaka u projektu </t>
    </r>
    <r>
      <rPr>
        <b/>
        <sz val="10"/>
        <rFont val="Arial"/>
        <family val="2"/>
        <charset val="238"/>
      </rPr>
      <t>P1</t>
    </r>
    <r>
      <rPr>
        <sz val="10"/>
        <rFont val="Arial"/>
        <family val="2"/>
        <charset val="238"/>
      </rPr>
      <t>, ili jednakovrijedan proizvod:  _________________________________</t>
    </r>
  </si>
  <si>
    <r>
      <t xml:space="preserve">Dobava, montaža i spajanje nadgradne protupanične svjetiljke: AXN univerzalni optic 3W LED 390 lm PREMIUM IP65 3h battery maintained/non-maintained with autotest white color, oznaka u projektu </t>
    </r>
    <r>
      <rPr>
        <b/>
        <sz val="10"/>
        <rFont val="Arial"/>
        <family val="2"/>
        <charset val="238"/>
      </rPr>
      <t>P2</t>
    </r>
    <r>
      <rPr>
        <sz val="10"/>
        <rFont val="Arial"/>
        <family val="2"/>
        <charset val="238"/>
      </rPr>
      <t>, ili jednakovrijedan proizvod:  __________________________________</t>
    </r>
  </si>
  <si>
    <r>
      <t xml:space="preserve">Dobava, montaža i spajanje zidne nadgradne  svjetiljke:EXIT 1W LED 135 lm PREMIUM IP65 3h battery maintained/non-maintained with autotest white color, oznaka u projektu </t>
    </r>
    <r>
      <rPr>
        <b/>
        <sz val="10"/>
        <rFont val="Arial"/>
        <family val="2"/>
        <charset val="238"/>
      </rPr>
      <t>P3</t>
    </r>
    <r>
      <rPr>
        <sz val="10"/>
        <rFont val="Arial"/>
        <family val="2"/>
        <charset val="238"/>
      </rPr>
      <t>, ili jednakovrijedan proizvod:  ____________________________</t>
    </r>
  </si>
  <si>
    <r>
      <t xml:space="preserve">Dobava, montaža i spajanje zidne sigurnosne svjetiljke:EXIT 1W LED 135 lm PREMIUM IP65 3h battery maintained/non-maintained with autotest white color , oznaka u projektu </t>
    </r>
    <r>
      <rPr>
        <b/>
        <sz val="10"/>
        <rFont val="Arial"/>
        <family val="2"/>
        <charset val="238"/>
      </rPr>
      <t>P4</t>
    </r>
    <r>
      <rPr>
        <sz val="10"/>
        <rFont val="Arial"/>
        <family val="2"/>
        <charset val="238"/>
      </rPr>
      <t>, ili jednakovrijedan proizvod:  ______________________________</t>
    </r>
  </si>
  <si>
    <t>Dobava, montaža i spajanje izmjenične instalacijske sklopke tip kao TEM ili jednakovrijedan proizvod:  ____________________. Koji se sastoji od:</t>
  </si>
  <si>
    <t>Dobava, montaža i spajanje jednopolne instalacijske sklopke tip kao TEM ili jednakovrijedan proizvod: ____________________. Koji se sastoji od:</t>
  </si>
  <si>
    <t>Dobava, montaža i spajanje križne instalacijske sklopke tip kao TEM ili jednakovrijedan proizvod: ____________________. Koji se sastoji od:</t>
  </si>
  <si>
    <t>Dobava, ugradnja i spajanje nadžbuknog PIR senzora pokreta 360°, domet max 20m, maksimalne uklopne snage 2000W, tip kao STEINEL IS 3360 ili jednakovrijedan proizvod: ______________________________</t>
  </si>
  <si>
    <t xml:space="preserve"> - adapter za DIN nosač za 1 x TOOLLESS modul, prazan, tip kao SCHRACK HSERH010GS ili jednakovrijedan proizvod: _______________________________ - 4 kom</t>
  </si>
  <si>
    <t xml:space="preserve"> - koaksijalna F-F spojnica za razvod TV signala, tip kao SCHRACK HSEMRKFFWS ili jednakovrijedan proizvod: _______________________________ - 2 kom</t>
  </si>
  <si>
    <t xml:space="preserve"> - TOOLLESS LINE utični modul RJ45 cat.6A, oklopljenA, tip kao SCHRACK HSEMRJ6GWA ili jednakovrijedan proizvod: ________________________________ - 2 kom</t>
  </si>
  <si>
    <t>Dobava i postava prespojnog U/UTP kabela RJ45 na RJ45, duljine 1m, kategorije 6, sve komplet kao Schrack H6ULG01K0G ili jednakovrijedan proizvod: _____________________</t>
  </si>
  <si>
    <r>
      <t xml:space="preserve">Dobava, montaža i spajanje ovjesne svjetiljke:216 PR 2350 lm 23 W 830 FO 200x1200mm IP43 white, oznaka u projektu </t>
    </r>
    <r>
      <rPr>
        <b/>
        <sz val="10"/>
        <rFont val="Arial"/>
        <family val="2"/>
        <charset val="238"/>
      </rPr>
      <t>S5</t>
    </r>
    <r>
      <rPr>
        <sz val="10"/>
        <rFont val="Arial"/>
        <family val="2"/>
        <charset val="238"/>
      </rPr>
      <t>, ili jednakovrijedan proizvod:  ____________________</t>
    </r>
  </si>
  <si>
    <r>
      <t xml:space="preserve">Dobava, montaža i spajanje zidne nadgradne svjetiljke:Minus C 4600 lm 52 W 830 L2815mm FO IP40 white, oznaka u projektu </t>
    </r>
    <r>
      <rPr>
        <b/>
        <sz val="10"/>
        <rFont val="Arial"/>
        <family val="2"/>
        <charset val="238"/>
      </rPr>
      <t>S6</t>
    </r>
    <r>
      <rPr>
        <sz val="10"/>
        <rFont val="Arial"/>
        <family val="2"/>
        <charset val="238"/>
      </rPr>
      <t>, ili jednakovrijedan proizvod: ___________________</t>
    </r>
  </si>
  <si>
    <r>
      <t xml:space="preserve">Dobava, montaža i spajanje zidne nadgradne svjetiljke: Minus C 1400 lm 16 W 830 L855mm FO IP40 white, oznaka u projektu </t>
    </r>
    <r>
      <rPr>
        <b/>
        <sz val="10"/>
        <rFont val="Arial"/>
        <family val="2"/>
        <charset val="238"/>
      </rPr>
      <t>S8</t>
    </r>
    <r>
      <rPr>
        <sz val="10"/>
        <rFont val="Arial"/>
        <family val="2"/>
        <charset val="238"/>
      </rPr>
      <t>, ili jednakovrijedan proizvod: ___________________</t>
    </r>
  </si>
  <si>
    <r>
      <t xml:space="preserve">Dobava, montaža i spajanje stropne nadgradne svjetiljke: 5700 2950 lm 27 W 830 FO L1277mm IP66, oznaka u projektu </t>
    </r>
    <r>
      <rPr>
        <b/>
        <sz val="10"/>
        <rFont val="Arial"/>
        <family val="2"/>
        <charset val="238"/>
      </rPr>
      <t>S9</t>
    </r>
    <r>
      <rPr>
        <sz val="10"/>
        <rFont val="Arial"/>
        <family val="2"/>
        <charset val="238"/>
      </rPr>
      <t>, ili jednakovrijedan proizvod: ____________________</t>
    </r>
  </si>
  <si>
    <r>
      <t xml:space="preserve">Dobava, montaža i spajanje ovjesne svjetiljke: Lona S 400 SOP 2300 lm 25 W 830 FO IP20 white, oznaka u projektu </t>
    </r>
    <r>
      <rPr>
        <b/>
        <sz val="10"/>
        <rFont val="Arial"/>
        <family val="2"/>
        <charset val="238"/>
      </rPr>
      <t>S2</t>
    </r>
    <r>
      <rPr>
        <sz val="10"/>
        <rFont val="Arial"/>
        <family val="2"/>
        <charset val="238"/>
      </rPr>
      <t>, ili jednakovrijedan proizvod: __________________________</t>
    </r>
  </si>
  <si>
    <r>
      <t xml:space="preserve">Dobava, montaža i spajanje ovjesne svjetiljke:216 OP 2400 lm 28 W 830 FO 600x600mm IP43 white, oznaka u projektu </t>
    </r>
    <r>
      <rPr>
        <b/>
        <sz val="10"/>
        <rFont val="Arial"/>
        <family val="2"/>
        <charset val="238"/>
      </rPr>
      <t>S4</t>
    </r>
    <r>
      <rPr>
        <sz val="10"/>
        <rFont val="Arial"/>
        <family val="2"/>
        <charset val="238"/>
      </rPr>
      <t xml:space="preserve">, ili jednakovrijedan proizvod: __________________________                                                                                                                                     </t>
    </r>
  </si>
  <si>
    <t xml:space="preserve">Dobava i montaža PVC kanalizacionih cijevi i fazonskih komada, koje se brtve gumenom brtvom, za odvodnju otpadnih voda od sanitarnih uređaja. Predviđene su cijevi /kao proizvod npr. Rehau program Awadukt PVC , odnosno Wavin,  ili jednakovrijedan proizvod ____________________________________.
    Obračun se vrši po tekućem metru kompletno montirane i pričvršćene cijevi uključivo ispitivanje  protočnosti i nepropusnosti, uz dobavu odgovarajućeg atesta, sa svim spojnim i pomoćnim materijalom uz montažu, pričvršćenje i izolaciju.
   Fazonski komad se obračunava po 1 metru dužnom cijevi (prema glavnom profilu).
     D  250 mm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</si>
</sst>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43" formatCode="_-* #,##0.00_-;\-* #,##0.00_-;_-* &quot;-&quot;??_-;_-@_-"/>
    <numFmt numFmtId="164" formatCode="[$-41A]d&quot;.&quot;mmm"/>
    <numFmt numFmtId="165" formatCode="#,##0.00&quot;      &quot;;#,##0.00&quot;      &quot;;&quot;-&quot;#&quot;      &quot;;&quot; &quot;@&quot; &quot;"/>
    <numFmt numFmtId="166" formatCode="#,##0.00\ &quot;kn&quot;"/>
    <numFmt numFmtId="167" formatCode="#,##0.00\ _k_n"/>
  </numFmts>
  <fonts count="71">
    <font>
      <sz val="10"/>
      <color indexed="8"/>
      <name val="Arial"/>
    </font>
    <font>
      <sz val="11"/>
      <color theme="1"/>
      <name val="Helvetica Neue"/>
      <family val="2"/>
      <charset val="238"/>
      <scheme val="minor"/>
    </font>
    <font>
      <b/>
      <sz val="13"/>
      <color indexed="8"/>
      <name val="Arial"/>
      <family val="2"/>
      <charset val="238"/>
    </font>
    <font>
      <b/>
      <sz val="11"/>
      <color indexed="8"/>
      <name val="Arial"/>
      <family val="2"/>
      <charset val="238"/>
    </font>
    <font>
      <sz val="11"/>
      <color indexed="8"/>
      <name val="Arial"/>
      <family val="2"/>
      <charset val="238"/>
    </font>
    <font>
      <b/>
      <sz val="10"/>
      <color indexed="8"/>
      <name val="Arial"/>
      <family val="2"/>
      <charset val="238"/>
    </font>
    <font>
      <sz val="10"/>
      <color indexed="12"/>
      <name val="Arial"/>
      <family val="2"/>
      <charset val="238"/>
    </font>
    <font>
      <sz val="11"/>
      <color indexed="13"/>
      <name val="Arial"/>
      <family val="2"/>
      <charset val="238"/>
    </font>
    <font>
      <b/>
      <sz val="11"/>
      <color indexed="13"/>
      <name val="Arial"/>
      <family val="2"/>
      <charset val="238"/>
    </font>
    <font>
      <sz val="10"/>
      <color indexed="8"/>
      <name val="Arial"/>
      <family val="2"/>
      <charset val="238"/>
    </font>
    <font>
      <sz val="10"/>
      <name val="Arial"/>
      <family val="2"/>
      <charset val="238"/>
    </font>
    <font>
      <sz val="10"/>
      <name val="Arial"/>
      <family val="2"/>
      <charset val="238"/>
    </font>
    <font>
      <sz val="10"/>
      <color indexed="8"/>
      <name val="Arial"/>
      <family val="2"/>
      <charset val="238"/>
    </font>
    <font>
      <sz val="11"/>
      <color indexed="8"/>
      <name val="Arial"/>
      <family val="2"/>
      <charset val="238"/>
    </font>
    <font>
      <b/>
      <sz val="10"/>
      <color indexed="8"/>
      <name val="Arial"/>
      <family val="2"/>
      <charset val="238"/>
    </font>
    <font>
      <u/>
      <sz val="10"/>
      <color indexed="8"/>
      <name val="Arial"/>
      <family val="2"/>
      <charset val="238"/>
    </font>
    <font>
      <b/>
      <sz val="14"/>
      <name val="Arial"/>
      <family val="2"/>
      <charset val="238"/>
    </font>
    <font>
      <b/>
      <sz val="12"/>
      <name val="Arial"/>
      <family val="2"/>
      <charset val="238"/>
    </font>
    <font>
      <sz val="12"/>
      <name val="Arial"/>
      <family val="2"/>
      <charset val="238"/>
    </font>
    <font>
      <b/>
      <sz val="11"/>
      <name val="Arial"/>
      <family val="2"/>
      <charset val="238"/>
    </font>
    <font>
      <sz val="9"/>
      <name val="Arial"/>
      <family val="2"/>
      <charset val="238"/>
    </font>
    <font>
      <b/>
      <u/>
      <sz val="14"/>
      <name val="Arial"/>
      <family val="2"/>
      <charset val="238"/>
    </font>
    <font>
      <b/>
      <u/>
      <sz val="12"/>
      <name val="Arial"/>
      <family val="2"/>
      <charset val="238"/>
    </font>
    <font>
      <sz val="12"/>
      <name val="Arial"/>
      <family val="2"/>
    </font>
    <font>
      <sz val="12"/>
      <color theme="1"/>
      <name val="Arial"/>
      <family val="2"/>
      <charset val="238"/>
    </font>
    <font>
      <sz val="12"/>
      <color rgb="FFFF0000"/>
      <name val="Arial"/>
      <family val="2"/>
      <charset val="238"/>
    </font>
    <font>
      <b/>
      <u/>
      <sz val="12"/>
      <color rgb="FFFF0000"/>
      <name val="Arial"/>
      <family val="2"/>
      <charset val="238"/>
    </font>
    <font>
      <sz val="11"/>
      <color theme="1"/>
      <name val="Liberation Sans"/>
      <family val="2"/>
      <charset val="238"/>
    </font>
    <font>
      <b/>
      <sz val="10"/>
      <color rgb="FF000000"/>
      <name val="Liberation Sans"/>
      <family val="2"/>
      <charset val="238"/>
    </font>
    <font>
      <sz val="10"/>
      <color rgb="FFFFFFFF"/>
      <name val="Liberation Sans"/>
      <family val="2"/>
      <charset val="238"/>
    </font>
    <font>
      <sz val="10"/>
      <color rgb="FFCC0000"/>
      <name val="Liberation Sans"/>
      <family val="2"/>
      <charset val="238"/>
    </font>
    <font>
      <b/>
      <sz val="10"/>
      <color rgb="FFFFFFFF"/>
      <name val="Liberation Sans"/>
      <family val="2"/>
      <charset val="238"/>
    </font>
    <font>
      <i/>
      <sz val="10"/>
      <color rgb="FF808080"/>
      <name val="Liberation Sans"/>
      <family val="2"/>
      <charset val="238"/>
    </font>
    <font>
      <sz val="10"/>
      <color rgb="FF006600"/>
      <name val="Liberation Sans"/>
      <family val="2"/>
      <charset val="238"/>
    </font>
    <font>
      <b/>
      <sz val="24"/>
      <color rgb="FF000000"/>
      <name val="Liberation Sans"/>
      <family val="2"/>
      <charset val="238"/>
    </font>
    <font>
      <sz val="18"/>
      <color rgb="FF000000"/>
      <name val="Liberation Sans"/>
      <family val="2"/>
      <charset val="238"/>
    </font>
    <font>
      <sz val="12"/>
      <color rgb="FF000000"/>
      <name val="Liberation Sans"/>
      <family val="2"/>
      <charset val="238"/>
    </font>
    <font>
      <u/>
      <sz val="10"/>
      <color rgb="FF0000EE"/>
      <name val="Liberation Sans"/>
      <family val="2"/>
      <charset val="238"/>
    </font>
    <font>
      <sz val="10"/>
      <color rgb="FF996600"/>
      <name val="Liberation Sans"/>
      <family val="2"/>
      <charset val="238"/>
    </font>
    <font>
      <sz val="10"/>
      <color rgb="FF333333"/>
      <name val="Liberation Sans"/>
      <family val="2"/>
      <charset val="238"/>
    </font>
    <font>
      <b/>
      <sz val="10"/>
      <color theme="1"/>
      <name val="Arial"/>
      <family val="2"/>
      <charset val="238"/>
    </font>
    <font>
      <b/>
      <sz val="11"/>
      <color rgb="FF000000"/>
      <name val="Calibri"/>
      <family val="2"/>
      <charset val="238"/>
    </font>
    <font>
      <sz val="11"/>
      <color rgb="FF000000"/>
      <name val="Calibri"/>
      <family val="2"/>
      <charset val="238"/>
    </font>
    <font>
      <sz val="11"/>
      <color rgb="FF111111"/>
      <name val="Liberation Sans"/>
      <family val="2"/>
      <charset val="238"/>
    </font>
    <font>
      <sz val="11"/>
      <color rgb="FF1C1C1C"/>
      <name val="Liberation Sans"/>
      <family val="2"/>
      <charset val="238"/>
    </font>
    <font>
      <b/>
      <sz val="11"/>
      <color theme="1"/>
      <name val="Liberation Sans"/>
      <family val="2"/>
      <charset val="238"/>
    </font>
    <font>
      <b/>
      <sz val="14"/>
      <color rgb="FF000000"/>
      <name val="Calibri"/>
      <family val="2"/>
      <charset val="238"/>
    </font>
    <font>
      <b/>
      <sz val="14"/>
      <color theme="1"/>
      <name val="Liberation Sans"/>
      <family val="2"/>
      <charset val="238"/>
    </font>
    <font>
      <sz val="11"/>
      <color rgb="FFFF0000"/>
      <name val="Calibri"/>
      <family val="2"/>
      <charset val="238"/>
    </font>
    <font>
      <sz val="11"/>
      <color theme="1"/>
      <name val="Calibri"/>
      <family val="2"/>
      <charset val="238"/>
    </font>
    <font>
      <b/>
      <sz val="11"/>
      <color theme="1"/>
      <name val="Calibri"/>
      <family val="2"/>
      <charset val="238"/>
    </font>
    <font>
      <sz val="10"/>
      <name val="Helv"/>
    </font>
    <font>
      <b/>
      <sz val="10"/>
      <name val="Arial"/>
      <family val="2"/>
    </font>
    <font>
      <b/>
      <sz val="10"/>
      <name val="Arial"/>
      <family val="2"/>
      <charset val="238"/>
    </font>
    <font>
      <sz val="8"/>
      <name val="Arial"/>
      <family val="2"/>
      <charset val="238"/>
    </font>
    <font>
      <sz val="10"/>
      <color theme="1"/>
      <name val="Arial"/>
      <family val="2"/>
      <charset val="238"/>
    </font>
    <font>
      <sz val="11"/>
      <name val="Arial"/>
      <family val="2"/>
      <charset val="238"/>
    </font>
    <font>
      <sz val="10"/>
      <color rgb="FF000000"/>
      <name val="Arial"/>
      <family val="2"/>
      <charset val="238"/>
    </font>
    <font>
      <sz val="12"/>
      <name val="Intra lighting 50 Regular"/>
      <family val="2"/>
    </font>
    <font>
      <sz val="10"/>
      <name val="Arial"/>
      <family val="2"/>
    </font>
    <font>
      <sz val="9"/>
      <name val="Arial"/>
      <family val="2"/>
    </font>
    <font>
      <sz val="11"/>
      <color theme="1"/>
      <name val="Arial"/>
      <family val="2"/>
      <charset val="238"/>
    </font>
    <font>
      <sz val="10"/>
      <color rgb="FFFF0000"/>
      <name val="Arial"/>
      <family val="2"/>
      <charset val="238"/>
    </font>
    <font>
      <sz val="10"/>
      <color indexed="8"/>
      <name val="Trebuchet MS"/>
      <family val="2"/>
      <charset val="238"/>
    </font>
    <font>
      <sz val="11"/>
      <color indexed="8"/>
      <name val="Trebuchet MS"/>
      <family val="2"/>
      <charset val="238"/>
    </font>
    <font>
      <b/>
      <sz val="14"/>
      <color indexed="8"/>
      <name val="Trebuchet MS"/>
      <family val="2"/>
      <charset val="238"/>
    </font>
    <font>
      <sz val="10"/>
      <color indexed="8"/>
      <name val="Arial"/>
    </font>
    <font>
      <sz val="8"/>
      <color indexed="8"/>
      <name val="Arial"/>
      <family val="2"/>
      <charset val="238"/>
    </font>
    <font>
      <b/>
      <u/>
      <sz val="11"/>
      <color indexed="8"/>
      <name val="Arial"/>
      <family val="2"/>
      <charset val="238"/>
    </font>
    <font>
      <b/>
      <sz val="10"/>
      <color rgb="FF000000"/>
      <name val="Calibri"/>
      <family val="2"/>
      <charset val="238"/>
    </font>
    <font>
      <b/>
      <sz val="12"/>
      <color indexed="8"/>
      <name val="Arial"/>
      <family val="2"/>
      <charset val="238"/>
    </font>
  </fonts>
  <fills count="15">
    <fill>
      <patternFill patternType="none"/>
    </fill>
    <fill>
      <patternFill patternType="gray125"/>
    </fill>
    <fill>
      <patternFill patternType="solid">
        <fgColor indexed="9"/>
        <bgColor auto="1"/>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C5E0B4"/>
        <bgColor rgb="FFC5E0B4"/>
      </patternFill>
    </fill>
    <fill>
      <patternFill patternType="solid">
        <fgColor rgb="FF77BC65"/>
        <bgColor rgb="FF77BC65"/>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53">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10"/>
      </left>
      <right style="thin">
        <color indexed="11"/>
      </right>
      <top style="thin">
        <color indexed="10"/>
      </top>
      <bottom style="thin">
        <color indexed="64"/>
      </bottom>
      <diagonal/>
    </border>
    <border>
      <left style="thin">
        <color indexed="11"/>
      </left>
      <right style="thin">
        <color indexed="11"/>
      </right>
      <top style="thin">
        <color indexed="10"/>
      </top>
      <bottom style="thin">
        <color indexed="64"/>
      </bottom>
      <diagonal/>
    </border>
    <border>
      <left style="thin">
        <color indexed="11"/>
      </left>
      <right style="thin">
        <color indexed="10"/>
      </right>
      <top style="thin">
        <color indexed="10"/>
      </top>
      <bottom style="thin">
        <color indexed="64"/>
      </bottom>
      <diagonal/>
    </border>
    <border>
      <left style="thin">
        <color indexed="10"/>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10"/>
      </right>
      <top style="thin">
        <color indexed="64"/>
      </top>
      <bottom style="thin">
        <color indexed="64"/>
      </bottom>
      <diagonal/>
    </border>
    <border>
      <left/>
      <right/>
      <top style="thick">
        <color indexed="10"/>
      </top>
      <bottom style="thin">
        <color indexed="8"/>
      </bottom>
      <diagonal/>
    </border>
    <border>
      <left/>
      <right/>
      <top style="thin">
        <color indexed="8"/>
      </top>
      <bottom/>
      <diagonal/>
    </border>
    <border>
      <left/>
      <right/>
      <top/>
      <bottom style="double">
        <color indexed="64"/>
      </bottom>
      <diagonal/>
    </border>
    <border>
      <left/>
      <right style="thin">
        <color indexed="64"/>
      </right>
      <top/>
      <bottom/>
      <diagonal/>
    </border>
    <border>
      <left/>
      <right/>
      <top style="thin">
        <color auto="1"/>
      </top>
      <bottom style="thin">
        <color auto="1"/>
      </bottom>
      <diagonal/>
    </border>
    <border>
      <left style="thin">
        <color indexed="11"/>
      </left>
      <right style="thin">
        <color indexed="8"/>
      </right>
      <top style="thin">
        <color indexed="8"/>
      </top>
      <bottom style="thin">
        <color indexed="8"/>
      </bottom>
      <diagonal/>
    </border>
    <border>
      <left style="thin">
        <color indexed="11"/>
      </left>
      <right style="thin">
        <color indexed="8"/>
      </right>
      <top/>
      <bottom style="thin">
        <color indexed="8"/>
      </bottom>
      <diagonal/>
    </border>
    <border>
      <left style="thin">
        <color indexed="11"/>
      </left>
      <right style="thin">
        <color indexed="8"/>
      </right>
      <top style="thin">
        <color indexed="8"/>
      </top>
      <bottom style="double">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11"/>
      </right>
      <top style="thin">
        <color indexed="8"/>
      </top>
      <bottom style="thin">
        <color indexed="8"/>
      </bottom>
      <diagonal/>
    </border>
    <border>
      <left style="thin">
        <color indexed="8"/>
      </left>
      <right/>
      <top style="thin">
        <color indexed="8"/>
      </top>
      <bottom style="double">
        <color indexed="64"/>
      </bottom>
      <diagonal/>
    </border>
    <border>
      <left/>
      <right/>
      <top style="thin">
        <color indexed="8"/>
      </top>
      <bottom style="double">
        <color indexed="64"/>
      </bottom>
      <diagonal/>
    </border>
    <border>
      <left/>
      <right style="thin">
        <color indexed="11"/>
      </right>
      <top style="thin">
        <color indexed="8"/>
      </top>
      <bottom style="double">
        <color indexed="64"/>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right style="thin">
        <color indexed="11"/>
      </right>
      <top style="double">
        <color indexed="64"/>
      </top>
      <bottom style="thin">
        <color indexed="8"/>
      </bottom>
      <diagonal/>
    </border>
    <border>
      <left/>
      <right/>
      <top style="thin">
        <color auto="1"/>
      </top>
      <bottom style="thin">
        <color auto="1"/>
      </bottom>
      <diagonal/>
    </border>
  </borders>
  <cellStyleXfs count="76">
    <xf numFmtId="0" fontId="0" fillId="0" borderId="0" applyNumberFormat="0" applyFill="0" applyBorder="0" applyProtection="0">
      <alignment horizontal="justify"/>
    </xf>
    <xf numFmtId="0" fontId="10" fillId="0" borderId="2"/>
    <xf numFmtId="44" fontId="10" fillId="0" borderId="2" applyFont="0" applyFill="0" applyBorder="0" applyAlignment="0" applyProtection="0"/>
    <xf numFmtId="44" fontId="10" fillId="0" borderId="2" applyFont="0" applyFill="0" applyBorder="0" applyAlignment="0" applyProtection="0"/>
    <xf numFmtId="0" fontId="12" fillId="0" borderId="2" applyNumberFormat="0" applyFill="0" applyBorder="0" applyProtection="0">
      <alignment horizontal="justify"/>
    </xf>
    <xf numFmtId="0" fontId="12" fillId="0" borderId="2" applyNumberFormat="0" applyFill="0" applyBorder="0" applyProtection="0">
      <alignment horizontal="justify"/>
    </xf>
    <xf numFmtId="0" fontId="27" fillId="0" borderId="2"/>
    <xf numFmtId="0" fontId="28" fillId="0" borderId="2"/>
    <xf numFmtId="0" fontId="29" fillId="3" borderId="2"/>
    <xf numFmtId="0" fontId="29" fillId="4" borderId="2"/>
    <xf numFmtId="0" fontId="28" fillId="5" borderId="2"/>
    <xf numFmtId="0" fontId="30" fillId="6" borderId="2"/>
    <xf numFmtId="0" fontId="31" fillId="7" borderId="2"/>
    <xf numFmtId="165" fontId="27" fillId="0" borderId="2"/>
    <xf numFmtId="0" fontId="32" fillId="0" borderId="2"/>
    <xf numFmtId="0" fontId="33" fillId="8" borderId="2"/>
    <xf numFmtId="0" fontId="34" fillId="0" borderId="2"/>
    <xf numFmtId="0" fontId="35" fillId="0" borderId="2"/>
    <xf numFmtId="0" fontId="36" fillId="0" borderId="2"/>
    <xf numFmtId="0" fontId="37" fillId="0" borderId="2"/>
    <xf numFmtId="0" fontId="38" fillId="9" borderId="2"/>
    <xf numFmtId="0" fontId="39" fillId="9" borderId="19"/>
    <xf numFmtId="0" fontId="27" fillId="0" borderId="2"/>
    <xf numFmtId="0" fontId="27" fillId="0" borderId="2"/>
    <xf numFmtId="0" fontId="30" fillId="0" borderId="2"/>
    <xf numFmtId="43" fontId="27" fillId="0" borderId="2" applyFont="0" applyFill="0" applyBorder="0" applyAlignment="0" applyProtection="0"/>
    <xf numFmtId="0" fontId="51" fillId="0" borderId="2"/>
    <xf numFmtId="0" fontId="11" fillId="0" borderId="2"/>
    <xf numFmtId="0" fontId="11" fillId="0" borderId="2"/>
    <xf numFmtId="0" fontId="11" fillId="0" borderId="2"/>
    <xf numFmtId="0" fontId="1" fillId="0" borderId="2"/>
    <xf numFmtId="0" fontId="11" fillId="0" borderId="2"/>
    <xf numFmtId="0" fontId="51" fillId="0" borderId="2"/>
    <xf numFmtId="0" fontId="11" fillId="0" borderId="2"/>
    <xf numFmtId="9" fontId="11" fillId="0" borderId="2" applyFont="0" applyFill="0" applyBorder="0" applyAlignment="0" applyProtection="0"/>
    <xf numFmtId="0" fontId="11" fillId="0" borderId="2"/>
    <xf numFmtId="44" fontId="1" fillId="0" borderId="2" applyFont="0" applyFill="0" applyBorder="0" applyAlignment="0" applyProtection="0"/>
    <xf numFmtId="0" fontId="11" fillId="0" borderId="2"/>
    <xf numFmtId="0" fontId="11" fillId="0" borderId="2"/>
    <xf numFmtId="0" fontId="11" fillId="0" borderId="2"/>
    <xf numFmtId="0" fontId="11" fillId="0" borderId="2"/>
    <xf numFmtId="0" fontId="11" fillId="0" borderId="2"/>
    <xf numFmtId="0" fontId="11" fillId="0" borderId="2"/>
    <xf numFmtId="0" fontId="66" fillId="0" borderId="2" applyNumberFormat="0" applyFill="0" applyBorder="0" applyProtection="0">
      <alignment horizontal="justify"/>
    </xf>
    <xf numFmtId="0" fontId="9" fillId="0" borderId="2" applyNumberFormat="0" applyFill="0" applyBorder="0" applyProtection="0">
      <alignment horizontal="justify"/>
    </xf>
    <xf numFmtId="0" fontId="9" fillId="0" borderId="2" applyNumberFormat="0" applyFill="0" applyBorder="0" applyProtection="0">
      <alignment horizontal="justify"/>
    </xf>
    <xf numFmtId="0" fontId="10" fillId="0" borderId="2"/>
    <xf numFmtId="0" fontId="10" fillId="0" borderId="2"/>
    <xf numFmtId="0" fontId="10" fillId="0" borderId="2"/>
    <xf numFmtId="0" fontId="10" fillId="0" borderId="2"/>
    <xf numFmtId="0" fontId="10" fillId="0" borderId="2"/>
    <xf numFmtId="9" fontId="10" fillId="0" borderId="2" applyFont="0" applyFill="0" applyBorder="0" applyAlignment="0" applyProtection="0"/>
    <xf numFmtId="0" fontId="10" fillId="0" borderId="2"/>
    <xf numFmtId="0" fontId="10" fillId="0" borderId="2"/>
    <xf numFmtId="0" fontId="10" fillId="0" borderId="2"/>
    <xf numFmtId="0" fontId="10" fillId="0" borderId="2"/>
    <xf numFmtId="0" fontId="10" fillId="0" borderId="2"/>
    <xf numFmtId="0" fontId="10" fillId="0" borderId="2"/>
    <xf numFmtId="0" fontId="10" fillId="0" borderId="2"/>
    <xf numFmtId="0" fontId="66" fillId="0" borderId="2" applyNumberFormat="0" applyFill="0" applyBorder="0" applyProtection="0">
      <alignment horizontal="justify"/>
    </xf>
    <xf numFmtId="0" fontId="9" fillId="0" borderId="2" applyNumberFormat="0" applyFill="0" applyBorder="0" applyProtection="0">
      <alignment horizontal="justify"/>
    </xf>
    <xf numFmtId="0" fontId="9" fillId="0" borderId="2" applyNumberFormat="0" applyFill="0" applyBorder="0" applyProtection="0">
      <alignment horizontal="justify"/>
    </xf>
    <xf numFmtId="0" fontId="66" fillId="0" borderId="2" applyNumberFormat="0" applyFill="0" applyBorder="0" applyProtection="0">
      <alignment horizontal="justify"/>
    </xf>
    <xf numFmtId="0" fontId="10" fillId="0" borderId="2"/>
    <xf numFmtId="0" fontId="10" fillId="0" borderId="2"/>
    <xf numFmtId="0" fontId="10" fillId="0" borderId="2"/>
    <xf numFmtId="0" fontId="10" fillId="0" borderId="2"/>
    <xf numFmtId="0" fontId="10" fillId="0" borderId="2"/>
    <xf numFmtId="9" fontId="10" fillId="0" borderId="2" applyFont="0" applyFill="0" applyBorder="0" applyAlignment="0" applyProtection="0"/>
    <xf numFmtId="0" fontId="10" fillId="0" borderId="2"/>
    <xf numFmtId="0" fontId="10" fillId="0" borderId="2"/>
    <xf numFmtId="0" fontId="10" fillId="0" borderId="2"/>
    <xf numFmtId="0" fontId="10" fillId="0" borderId="2"/>
    <xf numFmtId="0" fontId="10" fillId="0" borderId="2"/>
    <xf numFmtId="0" fontId="10" fillId="0" borderId="2"/>
    <xf numFmtId="0" fontId="10" fillId="0" borderId="2"/>
  </cellStyleXfs>
  <cellXfs count="593">
    <xf numFmtId="0" fontId="0" fillId="0" borderId="0" xfId="0" applyFont="1" applyAlignment="1">
      <alignment horizontal="justify"/>
    </xf>
    <xf numFmtId="0" fontId="0" fillId="0" borderId="0" xfId="0" applyNumberFormat="1" applyFont="1" applyAlignment="1">
      <alignment horizontal="justify"/>
    </xf>
    <xf numFmtId="49" fontId="0" fillId="2" borderId="1" xfId="0" applyNumberFormat="1" applyFont="1" applyFill="1" applyBorder="1" applyAlignment="1">
      <alignment horizontal="center" vertical="top" wrapText="1"/>
    </xf>
    <xf numFmtId="49" fontId="0" fillId="2" borderId="1" xfId="0" applyNumberFormat="1" applyFont="1" applyFill="1" applyBorder="1" applyAlignment="1">
      <alignment horizontal="center"/>
    </xf>
    <xf numFmtId="0" fontId="0" fillId="0" borderId="0" xfId="0" applyNumberFormat="1" applyFont="1" applyAlignment="1">
      <alignment horizontal="justify"/>
    </xf>
    <xf numFmtId="0" fontId="0" fillId="0" borderId="0" xfId="0" applyNumberFormat="1" applyFont="1" applyAlignment="1">
      <alignment horizontal="justify"/>
    </xf>
    <xf numFmtId="0" fontId="0" fillId="2" borderId="2" xfId="0" applyFont="1" applyFill="1" applyBorder="1" applyAlignment="1">
      <alignment horizontal="justify"/>
    </xf>
    <xf numFmtId="0" fontId="17" fillId="0" borderId="0" xfId="0" applyFont="1" applyFill="1" applyAlignment="1">
      <alignment horizontal="center" vertical="top"/>
    </xf>
    <xf numFmtId="0" fontId="17" fillId="0" borderId="0" xfId="0" applyFont="1" applyAlignment="1">
      <alignment horizontal="center" vertical="center"/>
    </xf>
    <xf numFmtId="0" fontId="18" fillId="0" borderId="0" xfId="0" applyFont="1" applyAlignment="1">
      <alignment horizontal="center" vertical="center"/>
    </xf>
    <xf numFmtId="0" fontId="18" fillId="0" borderId="6" xfId="0" applyFont="1" applyFill="1" applyBorder="1" applyAlignment="1">
      <alignment horizontal="center" vertical="top" wrapText="1"/>
    </xf>
    <xf numFmtId="0" fontId="18" fillId="0" borderId="7" xfId="0" applyFont="1" applyBorder="1" applyAlignment="1">
      <alignment horizontal="left" vertical="center" wrapText="1"/>
    </xf>
    <xf numFmtId="0" fontId="20" fillId="0" borderId="6" xfId="0" applyFont="1" applyFill="1" applyBorder="1" applyAlignment="1">
      <alignment horizontal="center" vertical="top"/>
    </xf>
    <xf numFmtId="0" fontId="20" fillId="0" borderId="8" xfId="0" applyFont="1" applyBorder="1" applyAlignment="1">
      <alignment horizontal="center" vertical="top"/>
    </xf>
    <xf numFmtId="2" fontId="20" fillId="0" borderId="8" xfId="0" applyNumberFormat="1" applyFont="1" applyBorder="1" applyAlignment="1">
      <alignment horizontal="center" vertical="center"/>
    </xf>
    <xf numFmtId="0" fontId="20" fillId="0" borderId="10" xfId="0" applyFont="1" applyFill="1" applyBorder="1" applyAlignment="1">
      <alignment horizontal="center" vertical="top"/>
    </xf>
    <xf numFmtId="0" fontId="20" fillId="0" borderId="11" xfId="0" applyFont="1" applyBorder="1" applyAlignment="1">
      <alignment horizontal="center" vertical="top"/>
    </xf>
    <xf numFmtId="2" fontId="20" fillId="0" borderId="11" xfId="0" applyNumberFormat="1" applyFont="1" applyBorder="1" applyAlignment="1">
      <alignment horizontal="center" vertical="center"/>
    </xf>
    <xf numFmtId="0" fontId="20" fillId="0" borderId="13" xfId="0" applyFont="1" applyFill="1" applyBorder="1" applyAlignment="1">
      <alignment horizontal="center" vertical="top"/>
    </xf>
    <xf numFmtId="0" fontId="20" fillId="0" borderId="14" xfId="0" applyFont="1" applyBorder="1" applyAlignment="1">
      <alignment horizontal="center" vertical="top"/>
    </xf>
    <xf numFmtId="2" fontId="20" fillId="0" borderId="14" xfId="0" applyNumberFormat="1" applyFont="1" applyBorder="1" applyAlignment="1">
      <alignment horizontal="center" vertical="center"/>
    </xf>
    <xf numFmtId="0" fontId="18" fillId="0" borderId="0" xfId="0" applyFont="1" applyFill="1" applyAlignment="1">
      <alignment horizontal="center" vertical="top"/>
    </xf>
    <xf numFmtId="0" fontId="18" fillId="0" borderId="2" xfId="0" applyFont="1" applyFill="1" applyBorder="1" applyAlignment="1">
      <alignment horizontal="center" vertical="center"/>
    </xf>
    <xf numFmtId="0" fontId="18" fillId="0" borderId="2" xfId="0" applyFont="1" applyBorder="1" applyAlignment="1">
      <alignment horizontal="center" wrapText="1"/>
    </xf>
    <xf numFmtId="4" fontId="18" fillId="0" borderId="2" xfId="0" applyNumberFormat="1" applyFont="1" applyBorder="1" applyAlignment="1">
      <alignment horizontal="center"/>
    </xf>
    <xf numFmtId="0" fontId="23" fillId="0" borderId="2" xfId="0" applyNumberFormat="1" applyFont="1" applyBorder="1" applyAlignment="1">
      <alignment horizontal="center" wrapText="1"/>
    </xf>
    <xf numFmtId="0" fontId="18" fillId="0" borderId="2" xfId="0" applyFont="1" applyBorder="1" applyAlignment="1">
      <alignment horizontal="center"/>
    </xf>
    <xf numFmtId="0" fontId="18" fillId="0" borderId="2" xfId="0" applyFont="1" applyBorder="1" applyAlignment="1">
      <alignment horizontal="left" vertical="top" wrapText="1"/>
    </xf>
    <xf numFmtId="0" fontId="25" fillId="0" borderId="2" xfId="0" applyFont="1" applyFill="1" applyBorder="1" applyAlignment="1">
      <alignment horizontal="left" vertical="top" wrapText="1"/>
    </xf>
    <xf numFmtId="0" fontId="23" fillId="0" borderId="2" xfId="0" applyFont="1" applyBorder="1" applyAlignment="1">
      <alignment horizontal="center" wrapText="1"/>
    </xf>
    <xf numFmtId="0" fontId="18" fillId="0" borderId="2" xfId="0" applyFont="1" applyBorder="1" applyAlignment="1">
      <alignment vertical="center" wrapText="1"/>
    </xf>
    <xf numFmtId="0" fontId="25" fillId="0" borderId="2" xfId="0" applyFont="1" applyFill="1" applyBorder="1" applyAlignment="1">
      <alignment horizontal="center" vertical="top"/>
    </xf>
    <xf numFmtId="0" fontId="17" fillId="0" borderId="2" xfId="0" applyFont="1" applyFill="1" applyBorder="1" applyAlignment="1">
      <alignment horizontal="center" vertical="center"/>
    </xf>
    <xf numFmtId="0" fontId="18" fillId="0" borderId="2" xfId="0" applyFont="1" applyFill="1" applyBorder="1" applyAlignment="1">
      <alignment horizontal="center" vertical="top"/>
    </xf>
    <xf numFmtId="0" fontId="25" fillId="0" borderId="2" xfId="0" applyFont="1" applyBorder="1" applyAlignment="1">
      <alignment horizontal="center"/>
    </xf>
    <xf numFmtId="0" fontId="27" fillId="0" borderId="2" xfId="6"/>
    <xf numFmtId="0" fontId="40" fillId="10" borderId="22" xfId="6" applyFont="1" applyFill="1" applyBorder="1" applyAlignment="1">
      <alignment horizontal="left"/>
    </xf>
    <xf numFmtId="0" fontId="41" fillId="0" borderId="2" xfId="6" applyFont="1" applyAlignment="1">
      <alignment horizontal="center" vertical="center"/>
    </xf>
    <xf numFmtId="0" fontId="41" fillId="0" borderId="21" xfId="6" applyFont="1" applyBorder="1" applyAlignment="1">
      <alignment horizontal="right"/>
    </xf>
    <xf numFmtId="0" fontId="41" fillId="0" borderId="23" xfId="6" applyFont="1" applyBorder="1" applyAlignment="1">
      <alignment horizontal="right"/>
    </xf>
    <xf numFmtId="0" fontId="42" fillId="0" borderId="2" xfId="6" applyFont="1" applyAlignment="1">
      <alignment horizontal="right"/>
    </xf>
    <xf numFmtId="4" fontId="42" fillId="0" borderId="2" xfId="6" applyNumberFormat="1" applyFont="1" applyAlignment="1">
      <alignment horizontal="right"/>
    </xf>
    <xf numFmtId="0" fontId="41" fillId="0" borderId="2" xfId="6" applyFont="1" applyAlignment="1">
      <alignment horizontal="right"/>
    </xf>
    <xf numFmtId="0" fontId="41" fillId="0" borderId="21" xfId="6" applyFont="1" applyBorder="1" applyAlignment="1">
      <alignment horizontal="center"/>
    </xf>
    <xf numFmtId="0" fontId="41" fillId="0" borderId="24" xfId="6" applyFont="1" applyBorder="1" applyAlignment="1">
      <alignment horizontal="right"/>
    </xf>
    <xf numFmtId="0" fontId="42" fillId="0" borderId="2" xfId="6" applyFont="1" applyAlignment="1">
      <alignment horizontal="center"/>
    </xf>
    <xf numFmtId="4" fontId="42" fillId="0" borderId="2" xfId="13" applyNumberFormat="1" applyFont="1" applyAlignment="1">
      <alignment horizontal="right"/>
    </xf>
    <xf numFmtId="4" fontId="41" fillId="0" borderId="21" xfId="13" applyNumberFormat="1" applyFont="1" applyBorder="1" applyAlignment="1">
      <alignment horizontal="right"/>
    </xf>
    <xf numFmtId="4" fontId="41" fillId="0" borderId="21" xfId="6" applyNumberFormat="1" applyFont="1" applyBorder="1" applyAlignment="1">
      <alignment horizontal="right"/>
    </xf>
    <xf numFmtId="4" fontId="41" fillId="0" borderId="2" xfId="6" applyNumberFormat="1" applyFont="1" applyAlignment="1">
      <alignment horizontal="right"/>
    </xf>
    <xf numFmtId="4" fontId="27" fillId="0" borderId="2" xfId="6" applyNumberFormat="1" applyAlignment="1">
      <alignment horizontal="right"/>
    </xf>
    <xf numFmtId="4" fontId="45" fillId="0" borderId="21" xfId="6" applyNumberFormat="1" applyFont="1" applyBorder="1" applyAlignment="1">
      <alignment horizontal="right"/>
    </xf>
    <xf numFmtId="4" fontId="45" fillId="0" borderId="21" xfId="6" applyNumberFormat="1" applyFont="1" applyBorder="1"/>
    <xf numFmtId="4" fontId="27" fillId="0" borderId="2" xfId="6" applyNumberFormat="1"/>
    <xf numFmtId="4" fontId="47" fillId="11" borderId="2" xfId="6" applyNumberFormat="1" applyFont="1" applyFill="1" applyAlignment="1">
      <alignment horizontal="right"/>
    </xf>
    <xf numFmtId="4" fontId="48" fillId="0" borderId="2" xfId="13" applyNumberFormat="1" applyFont="1" applyAlignment="1">
      <alignment horizontal="right"/>
    </xf>
    <xf numFmtId="0" fontId="41" fillId="0" borderId="2" xfId="6" applyFont="1" applyBorder="1" applyAlignment="1">
      <alignment horizontal="center"/>
    </xf>
    <xf numFmtId="4" fontId="41" fillId="0" borderId="2" xfId="6" applyNumberFormat="1" applyFont="1" applyBorder="1" applyAlignment="1">
      <alignment horizontal="right"/>
    </xf>
    <xf numFmtId="4" fontId="41" fillId="0" borderId="2" xfId="13" applyNumberFormat="1" applyFont="1" applyBorder="1" applyAlignment="1">
      <alignment horizontal="right"/>
    </xf>
    <xf numFmtId="4" fontId="49" fillId="0" borderId="2" xfId="13" applyNumberFormat="1" applyFont="1" applyAlignment="1">
      <alignment horizontal="right"/>
    </xf>
    <xf numFmtId="4" fontId="49" fillId="0" borderId="2" xfId="6" applyNumberFormat="1" applyFont="1" applyBorder="1" applyAlignment="1">
      <alignment horizontal="right"/>
    </xf>
    <xf numFmtId="4" fontId="49" fillId="0" borderId="2" xfId="6" applyNumberFormat="1" applyFont="1" applyAlignment="1">
      <alignment horizontal="right"/>
    </xf>
    <xf numFmtId="4" fontId="0" fillId="0" borderId="0" xfId="0" applyNumberFormat="1" applyFont="1" applyAlignment="1">
      <alignment horizontal="justify"/>
    </xf>
    <xf numFmtId="0" fontId="11" fillId="0" borderId="0" xfId="0" applyFont="1" applyAlignment="1"/>
    <xf numFmtId="0" fontId="11" fillId="0" borderId="0" xfId="0" applyFont="1" applyAlignment="1">
      <alignment horizontal="right" vertical="center"/>
    </xf>
    <xf numFmtId="49" fontId="52" fillId="12" borderId="17" xfId="26" applyNumberFormat="1" applyFont="1" applyFill="1" applyBorder="1" applyAlignment="1">
      <alignment horizontal="center" vertical="top" wrapText="1"/>
    </xf>
    <xf numFmtId="0" fontId="11" fillId="12" borderId="25" xfId="26" applyFont="1" applyFill="1" applyBorder="1" applyAlignment="1">
      <alignment horizontal="center" vertical="center" wrapText="1"/>
    </xf>
    <xf numFmtId="0" fontId="52" fillId="12" borderId="25" xfId="26" applyFont="1" applyFill="1" applyBorder="1" applyAlignment="1">
      <alignment horizontal="center" vertical="center" wrapText="1"/>
    </xf>
    <xf numFmtId="0" fontId="11" fillId="0" borderId="2" xfId="0" applyFont="1" applyBorder="1" applyAlignment="1"/>
    <xf numFmtId="49" fontId="19" fillId="0" borderId="2" xfId="26" applyNumberFormat="1" applyFont="1" applyFill="1" applyBorder="1" applyAlignment="1">
      <alignment horizontal="center" vertical="center" wrapText="1"/>
    </xf>
    <xf numFmtId="49" fontId="53" fillId="0" borderId="0" xfId="0" applyNumberFormat="1" applyFont="1" applyAlignment="1">
      <alignment horizontal="justify" vertical="top"/>
    </xf>
    <xf numFmtId="0" fontId="11" fillId="0" borderId="2" xfId="26" applyFont="1" applyFill="1" applyBorder="1" applyAlignment="1">
      <alignment horizontal="center" vertical="center" wrapText="1"/>
    </xf>
    <xf numFmtId="0" fontId="52" fillId="0" borderId="2" xfId="26" applyFont="1" applyFill="1" applyBorder="1" applyAlignment="1">
      <alignment horizontal="center" vertical="center" wrapText="1"/>
    </xf>
    <xf numFmtId="0" fontId="11" fillId="0" borderId="2" xfId="0" applyFont="1" applyFill="1" applyBorder="1" applyAlignment="1"/>
    <xf numFmtId="49" fontId="11" fillId="0" borderId="2" xfId="26" applyNumberFormat="1" applyFont="1" applyFill="1" applyBorder="1" applyAlignment="1">
      <alignment horizontal="center" vertical="top" wrapText="1"/>
    </xf>
    <xf numFmtId="0" fontId="11" fillId="0" borderId="2" xfId="26" applyFont="1" applyFill="1" applyBorder="1" applyAlignment="1">
      <alignment horizontal="center" wrapText="1"/>
    </xf>
    <xf numFmtId="4" fontId="11" fillId="0" borderId="2" xfId="0" applyNumberFormat="1" applyFont="1" applyBorder="1" applyAlignment="1">
      <alignment horizontal="right"/>
    </xf>
    <xf numFmtId="2" fontId="11" fillId="0" borderId="2" xfId="26" applyNumberFormat="1" applyFont="1" applyFill="1" applyBorder="1" applyAlignment="1">
      <alignment horizontal="right" wrapText="1"/>
    </xf>
    <xf numFmtId="2" fontId="11" fillId="0" borderId="2" xfId="0" applyNumberFormat="1" applyFont="1" applyFill="1" applyBorder="1" applyAlignment="1">
      <alignment horizontal="right"/>
    </xf>
    <xf numFmtId="49" fontId="11" fillId="0" borderId="0" xfId="0" applyNumberFormat="1" applyFont="1" applyAlignment="1">
      <alignment horizontal="justify" vertical="top"/>
    </xf>
    <xf numFmtId="4" fontId="54" fillId="0" borderId="2" xfId="27" applyNumberFormat="1" applyFont="1" applyFill="1" applyBorder="1" applyAlignment="1" applyProtection="1">
      <alignment horizontal="left" wrapText="1"/>
      <protection locked="0"/>
    </xf>
    <xf numFmtId="0" fontId="11" fillId="0" borderId="2" xfId="28" applyFont="1" applyFill="1" applyBorder="1" applyAlignment="1" applyProtection="1">
      <alignment horizontal="center"/>
    </xf>
    <xf numFmtId="0" fontId="0" fillId="0" borderId="0" xfId="0" applyAlignment="1"/>
    <xf numFmtId="4" fontId="53" fillId="0" borderId="2" xfId="0" applyNumberFormat="1" applyFont="1" applyBorder="1" applyAlignment="1">
      <alignment horizontal="right"/>
    </xf>
    <xf numFmtId="4" fontId="53" fillId="0" borderId="0" xfId="0" applyNumberFormat="1" applyFont="1" applyAlignment="1"/>
    <xf numFmtId="49" fontId="19" fillId="0" borderId="2" xfId="0" applyNumberFormat="1" applyFont="1" applyBorder="1" applyAlignment="1">
      <alignment horizontal="center" vertical="top"/>
    </xf>
    <xf numFmtId="0" fontId="56" fillId="0" borderId="2" xfId="0" applyFont="1" applyBorder="1" applyAlignment="1">
      <alignment horizontal="center" vertical="top"/>
    </xf>
    <xf numFmtId="4" fontId="11" fillId="0" borderId="2" xfId="0" applyNumberFormat="1" applyFont="1" applyBorder="1" applyAlignment="1">
      <alignment vertical="top"/>
    </xf>
    <xf numFmtId="49" fontId="11" fillId="0" borderId="2" xfId="0" applyNumberFormat="1" applyFont="1" applyBorder="1" applyAlignment="1">
      <alignment horizontal="center" vertical="top"/>
    </xf>
    <xf numFmtId="0" fontId="11" fillId="0" borderId="2" xfId="0" applyFont="1" applyBorder="1" applyAlignment="1">
      <alignment horizontal="center" vertical="top"/>
    </xf>
    <xf numFmtId="0" fontId="11" fillId="0" borderId="0" xfId="0" applyFont="1" applyFill="1" applyAlignment="1">
      <alignment horizontal="center"/>
    </xf>
    <xf numFmtId="49" fontId="11" fillId="0" borderId="2" xfId="26" applyNumberFormat="1" applyFont="1" applyFill="1" applyBorder="1" applyAlignment="1">
      <alignment horizontal="center" vertical="center" wrapText="1"/>
    </xf>
    <xf numFmtId="0" fontId="11" fillId="0" borderId="2" xfId="31" applyFont="1" applyBorder="1" applyAlignment="1">
      <alignment horizontal="center"/>
    </xf>
    <xf numFmtId="49" fontId="11" fillId="0" borderId="2" xfId="31" applyNumberFormat="1" applyFont="1" applyBorder="1" applyAlignment="1">
      <alignment horizontal="justify" vertical="top"/>
    </xf>
    <xf numFmtId="166" fontId="58" fillId="0" borderId="2" xfId="0" applyNumberFormat="1" applyFont="1" applyBorder="1" applyAlignment="1" applyProtection="1">
      <alignment horizontal="right" vertical="center"/>
      <protection locked="0"/>
    </xf>
    <xf numFmtId="0" fontId="59" fillId="0" borderId="2" xfId="32" applyFont="1" applyAlignment="1">
      <alignment horizontal="center"/>
    </xf>
    <xf numFmtId="0" fontId="60" fillId="0" borderId="2" xfId="32" applyFont="1" applyAlignment="1">
      <alignment horizontal="justify" vertical="top"/>
    </xf>
    <xf numFmtId="0" fontId="11" fillId="0" borderId="0" xfId="0" applyFont="1" applyAlignment="1">
      <alignment horizontal="center" vertical="top"/>
    </xf>
    <xf numFmtId="0" fontId="11" fillId="0" borderId="2" xfId="33" applyFont="1" applyBorder="1" applyAlignment="1">
      <alignment horizontal="center" wrapText="1"/>
    </xf>
    <xf numFmtId="0" fontId="11" fillId="0" borderId="2" xfId="33" applyNumberFormat="1" applyFont="1" applyBorder="1" applyAlignment="1">
      <alignment horizontal="center" wrapText="1"/>
    </xf>
    <xf numFmtId="0" fontId="11" fillId="0" borderId="2" xfId="33" applyFont="1" applyAlignment="1" applyProtection="1">
      <alignment horizontal="center" wrapText="1"/>
      <protection locked="0"/>
    </xf>
    <xf numFmtId="0" fontId="11" fillId="0" borderId="2" xfId="33" applyFont="1" applyBorder="1" applyAlignment="1" applyProtection="1">
      <alignment horizontal="center" wrapText="1"/>
      <protection locked="0"/>
    </xf>
    <xf numFmtId="4" fontId="11" fillId="0" borderId="2" xfId="0" applyNumberFormat="1" applyFont="1" applyFill="1" applyBorder="1" applyAlignment="1">
      <alignment horizontal="right"/>
    </xf>
    <xf numFmtId="0" fontId="55" fillId="0" borderId="0" xfId="0" applyFont="1" applyAlignment="1">
      <alignment horizontal="center" vertical="top"/>
    </xf>
    <xf numFmtId="0" fontId="55" fillId="0" borderId="0" xfId="0" applyFont="1" applyAlignment="1">
      <alignment horizontal="center" wrapText="1"/>
    </xf>
    <xf numFmtId="167" fontId="55" fillId="0" borderId="0" xfId="0" applyNumberFormat="1" applyFont="1" applyAlignment="1">
      <alignment horizontal="right" wrapText="1"/>
    </xf>
    <xf numFmtId="0" fontId="55" fillId="0" borderId="0" xfId="0" applyFont="1" applyFill="1" applyAlignment="1">
      <alignment horizontal="center" vertical="top"/>
    </xf>
    <xf numFmtId="0" fontId="55" fillId="0" borderId="0" xfId="0" applyFont="1" applyFill="1" applyAlignment="1">
      <alignment horizontal="center" wrapText="1"/>
    </xf>
    <xf numFmtId="167" fontId="55" fillId="0" borderId="0" xfId="0" applyNumberFormat="1" applyFont="1" applyFill="1" applyAlignment="1">
      <alignment horizontal="right" wrapText="1"/>
    </xf>
    <xf numFmtId="0" fontId="11" fillId="0" borderId="2" xfId="35" applyFont="1" applyAlignment="1">
      <alignment horizontal="center"/>
    </xf>
    <xf numFmtId="0" fontId="11" fillId="0" borderId="2" xfId="35" applyFont="1" applyFill="1" applyBorder="1" applyAlignment="1">
      <alignment horizontal="center"/>
    </xf>
    <xf numFmtId="0" fontId="11" fillId="0" borderId="2" xfId="0" applyFont="1" applyBorder="1" applyAlignment="1">
      <alignment horizontal="center"/>
    </xf>
    <xf numFmtId="0" fontId="11" fillId="0" borderId="2" xfId="35" applyFont="1" applyFill="1" applyAlignment="1">
      <alignment horizontal="center"/>
    </xf>
    <xf numFmtId="166" fontId="11" fillId="0" borderId="2" xfId="0" applyNumberFormat="1" applyFont="1" applyBorder="1" applyAlignment="1">
      <alignment vertical="top"/>
    </xf>
    <xf numFmtId="166" fontId="11" fillId="0" borderId="2" xfId="0" applyNumberFormat="1" applyFont="1" applyBorder="1" applyAlignment="1"/>
    <xf numFmtId="0" fontId="11" fillId="0" borderId="2" xfId="37" applyFill="1" applyAlignment="1">
      <alignment horizontal="center" vertical="top"/>
    </xf>
    <xf numFmtId="0" fontId="11" fillId="0" borderId="2" xfId="37" applyFill="1" applyAlignment="1">
      <alignment horizontal="center"/>
    </xf>
    <xf numFmtId="166" fontId="11" fillId="0" borderId="2" xfId="37" applyNumberFormat="1" applyFill="1" applyAlignment="1">
      <alignment horizontal="center"/>
    </xf>
    <xf numFmtId="166" fontId="11" fillId="0" borderId="2" xfId="0" applyNumberFormat="1" applyFont="1" applyBorder="1" applyAlignment="1">
      <alignment horizontal="center"/>
    </xf>
    <xf numFmtId="0" fontId="11" fillId="0" borderId="2" xfId="37" applyFont="1" applyFill="1" applyAlignment="1">
      <alignment horizontal="center"/>
    </xf>
    <xf numFmtId="167" fontId="11" fillId="0" borderId="0" xfId="0" applyNumberFormat="1" applyFont="1" applyAlignment="1">
      <alignment horizontal="right" wrapText="1"/>
    </xf>
    <xf numFmtId="0" fontId="11" fillId="0" borderId="2" xfId="37" applyFont="1" applyFill="1" applyAlignment="1">
      <alignment horizontal="center" vertical="top"/>
    </xf>
    <xf numFmtId="2" fontId="0" fillId="0" borderId="0" xfId="0" applyNumberFormat="1" applyFill="1" applyAlignment="1">
      <alignment horizontal="right"/>
    </xf>
    <xf numFmtId="0" fontId="0" fillId="0" borderId="0" xfId="0" applyFill="1" applyAlignment="1">
      <alignment horizontal="center" vertical="top"/>
    </xf>
    <xf numFmtId="0" fontId="11" fillId="0" borderId="2" xfId="37" applyFill="1"/>
    <xf numFmtId="166" fontId="53" fillId="0" borderId="0" xfId="0" applyNumberFormat="1" applyFont="1" applyFill="1" applyAlignment="1">
      <alignment horizontal="right"/>
    </xf>
    <xf numFmtId="0" fontId="0" fillId="0" borderId="0" xfId="0" applyAlignment="1">
      <alignment horizontal="center"/>
    </xf>
    <xf numFmtId="166" fontId="0" fillId="0" borderId="0" xfId="0" applyNumberFormat="1" applyAlignment="1">
      <alignment horizontal="center"/>
    </xf>
    <xf numFmtId="49" fontId="52" fillId="0" borderId="2" xfId="26" applyNumberFormat="1" applyFont="1" applyFill="1" applyBorder="1" applyAlignment="1">
      <alignment horizontal="center" vertical="center" wrapText="1"/>
    </xf>
    <xf numFmtId="4" fontId="11" fillId="0" borderId="2" xfId="0" applyNumberFormat="1" applyFont="1" applyBorder="1" applyAlignment="1">
      <alignment horizontal="center"/>
    </xf>
    <xf numFmtId="49" fontId="53" fillId="0" borderId="2" xfId="0" applyNumberFormat="1" applyFont="1" applyBorder="1" applyAlignment="1">
      <alignment horizontal="center" vertical="top"/>
    </xf>
    <xf numFmtId="0" fontId="11" fillId="0" borderId="0" xfId="0" applyFont="1" applyAlignment="1">
      <alignment horizontal="center"/>
    </xf>
    <xf numFmtId="0" fontId="55" fillId="0" borderId="0" xfId="0" applyFont="1" applyAlignment="1">
      <alignment horizontal="center"/>
    </xf>
    <xf numFmtId="49" fontId="11" fillId="0" borderId="2" xfId="0" applyNumberFormat="1" applyFont="1" applyFill="1" applyBorder="1" applyAlignment="1">
      <alignment horizontal="center" vertical="top"/>
    </xf>
    <xf numFmtId="1" fontId="11" fillId="0" borderId="2" xfId="0" applyNumberFormat="1" applyFont="1" applyBorder="1" applyAlignment="1">
      <alignment horizontal="center"/>
    </xf>
    <xf numFmtId="0" fontId="11" fillId="0" borderId="2" xfId="0" applyFont="1" applyBorder="1" applyAlignment="1">
      <alignment horizontal="justify" vertical="top" wrapText="1"/>
    </xf>
    <xf numFmtId="0" fontId="62" fillId="0" borderId="2" xfId="0" applyFont="1" applyBorder="1" applyAlignment="1">
      <alignment horizontal="center"/>
    </xf>
    <xf numFmtId="0" fontId="11" fillId="0" borderId="2" xfId="0" applyFont="1" applyBorder="1" applyAlignment="1" applyProtection="1">
      <alignment horizontal="center" vertical="top" wrapText="1"/>
    </xf>
    <xf numFmtId="0" fontId="11" fillId="0" borderId="2" xfId="42" applyNumberFormat="1" applyFont="1" applyBorder="1" applyAlignment="1" applyProtection="1">
      <alignment horizontal="right" wrapText="1"/>
      <protection locked="0"/>
    </xf>
    <xf numFmtId="0" fontId="11" fillId="0" borderId="2" xfId="42" applyNumberFormat="1" applyFont="1" applyBorder="1" applyAlignment="1" applyProtection="1">
      <alignment horizontal="center" wrapText="1"/>
      <protection locked="0"/>
    </xf>
    <xf numFmtId="0" fontId="11" fillId="0" borderId="2" xfId="0" applyFont="1" applyBorder="1" applyAlignment="1" applyProtection="1">
      <alignment horizontal="center" wrapText="1"/>
    </xf>
    <xf numFmtId="0" fontId="11" fillId="0" borderId="2" xfId="0" applyFont="1" applyBorder="1" applyAlignment="1" applyProtection="1">
      <alignment horizontal="center"/>
    </xf>
    <xf numFmtId="49" fontId="22" fillId="0" borderId="2" xfId="0" applyNumberFormat="1" applyFont="1" applyBorder="1" applyAlignment="1">
      <alignment vertical="top" wrapText="1"/>
    </xf>
    <xf numFmtId="0" fontId="19" fillId="0" borderId="2" xfId="0" applyFont="1" applyBorder="1" applyAlignment="1">
      <alignment horizontal="center" vertical="top"/>
    </xf>
    <xf numFmtId="4" fontId="19" fillId="0" borderId="2" xfId="0" applyNumberFormat="1" applyFont="1" applyBorder="1" applyAlignment="1">
      <alignment vertical="top"/>
    </xf>
    <xf numFmtId="0" fontId="0" fillId="13" borderId="0" xfId="0" applyNumberFormat="1" applyFont="1" applyFill="1" applyAlignment="1">
      <alignment horizontal="justify"/>
    </xf>
    <xf numFmtId="0" fontId="0" fillId="13" borderId="0" xfId="0" applyFont="1" applyFill="1" applyAlignment="1">
      <alignment horizontal="justify"/>
    </xf>
    <xf numFmtId="0" fontId="64" fillId="0" borderId="0" xfId="0" applyFont="1" applyAlignment="1">
      <alignment horizontal="justify" vertical="center" wrapText="1"/>
    </xf>
    <xf numFmtId="0" fontId="63" fillId="0" borderId="0" xfId="0" applyFont="1" applyAlignment="1">
      <alignment horizontal="justify" vertical="center" wrapText="1"/>
    </xf>
    <xf numFmtId="0" fontId="0" fillId="0" borderId="0" xfId="0">
      <alignment horizontal="justify"/>
    </xf>
    <xf numFmtId="0" fontId="65" fillId="0" borderId="0" xfId="0" applyFont="1" applyAlignment="1">
      <alignment horizontal="center" vertical="center" wrapText="1"/>
    </xf>
    <xf numFmtId="0" fontId="65" fillId="0" borderId="0" xfId="0" applyFont="1" applyAlignment="1">
      <alignment horizontal="left" vertical="center" wrapText="1"/>
    </xf>
    <xf numFmtId="0" fontId="18" fillId="0" borderId="2" xfId="0" applyNumberFormat="1" applyFont="1" applyBorder="1" applyAlignment="1">
      <alignment vertical="center" wrapText="1"/>
    </xf>
    <xf numFmtId="0" fontId="10" fillId="0" borderId="2" xfId="1" applyFont="1" applyFill="1" applyBorder="1" applyAlignment="1">
      <alignment horizontal="center" vertical="top" wrapText="1"/>
    </xf>
    <xf numFmtId="0" fontId="0" fillId="2" borderId="2" xfId="0" applyFont="1" applyFill="1" applyBorder="1" applyAlignment="1">
      <alignment horizontal="justify" vertical="center"/>
    </xf>
    <xf numFmtId="49" fontId="0" fillId="2" borderId="1" xfId="0" applyNumberFormat="1" applyFont="1" applyFill="1" applyBorder="1" applyAlignment="1">
      <alignment horizontal="justify" vertical="center" wrapText="1"/>
    </xf>
    <xf numFmtId="0" fontId="10" fillId="0" borderId="2" xfId="1" applyFont="1" applyBorder="1" applyAlignment="1">
      <alignment horizontal="justify" vertical="top" wrapText="1"/>
    </xf>
    <xf numFmtId="0" fontId="0" fillId="0" borderId="2" xfId="0" applyNumberFormat="1" applyFont="1" applyBorder="1" applyAlignment="1">
      <alignment horizontal="justify"/>
    </xf>
    <xf numFmtId="0" fontId="0" fillId="13" borderId="2" xfId="0" applyFont="1" applyFill="1" applyBorder="1" applyAlignment="1">
      <alignment horizontal="left" vertical="center" wrapText="1"/>
    </xf>
    <xf numFmtId="49" fontId="0" fillId="2" borderId="32" xfId="0" applyNumberFormat="1" applyFont="1" applyFill="1" applyBorder="1" applyAlignment="1">
      <alignment horizontal="center" vertical="center" wrapText="1"/>
    </xf>
    <xf numFmtId="49" fontId="0" fillId="2" borderId="33" xfId="0" applyNumberFormat="1" applyFont="1" applyFill="1" applyBorder="1" applyAlignment="1">
      <alignment horizontal="center" vertical="center"/>
    </xf>
    <xf numFmtId="0" fontId="0" fillId="2" borderId="2" xfId="0" applyFont="1" applyFill="1" applyBorder="1" applyAlignment="1"/>
    <xf numFmtId="0" fontId="4" fillId="2" borderId="2" xfId="0" applyFont="1" applyFill="1" applyBorder="1" applyAlignment="1">
      <alignment vertical="top" wrapText="1"/>
    </xf>
    <xf numFmtId="0" fontId="4" fillId="2" borderId="7" xfId="0" applyFont="1" applyFill="1" applyBorder="1" applyAlignment="1">
      <alignment horizontal="left" vertical="top" wrapText="1"/>
    </xf>
    <xf numFmtId="0" fontId="3" fillId="2" borderId="7" xfId="0" applyFont="1" applyFill="1" applyBorder="1" applyAlignment="1">
      <alignment horizontal="justify" vertical="center" wrapText="1"/>
    </xf>
    <xf numFmtId="0" fontId="3" fillId="2" borderId="7" xfId="0" applyFont="1" applyFill="1" applyBorder="1" applyAlignment="1">
      <alignment horizontal="center"/>
    </xf>
    <xf numFmtId="4" fontId="0" fillId="2" borderId="7" xfId="0" applyNumberFormat="1" applyFont="1" applyFill="1" applyBorder="1" applyAlignment="1">
      <alignment horizontal="justify"/>
    </xf>
    <xf numFmtId="0" fontId="4" fillId="2" borderId="2" xfId="0" applyFont="1" applyFill="1" applyBorder="1" applyAlignment="1">
      <alignment horizontal="left" vertical="top" wrapText="1"/>
    </xf>
    <xf numFmtId="49" fontId="3" fillId="2" borderId="2" xfId="0" applyNumberFormat="1" applyFont="1" applyFill="1" applyBorder="1" applyAlignment="1">
      <alignment horizontal="justify" vertical="center" wrapText="1"/>
    </xf>
    <xf numFmtId="0" fontId="3" fillId="2" borderId="2" xfId="0" applyFont="1" applyFill="1" applyBorder="1" applyAlignment="1">
      <alignment horizontal="center"/>
    </xf>
    <xf numFmtId="4" fontId="0" fillId="2" borderId="2" xfId="0" applyNumberFormat="1" applyFont="1" applyFill="1" applyBorder="1" applyAlignment="1">
      <alignment horizontal="justify"/>
    </xf>
    <xf numFmtId="4" fontId="0" fillId="2" borderId="2" xfId="0" applyNumberFormat="1" applyFont="1" applyFill="1" applyBorder="1" applyAlignment="1">
      <alignment horizontal="center"/>
    </xf>
    <xf numFmtId="4" fontId="4" fillId="2" borderId="2" xfId="0" applyNumberFormat="1" applyFont="1" applyFill="1" applyBorder="1" applyAlignment="1">
      <alignment horizontal="center"/>
    </xf>
    <xf numFmtId="0" fontId="3" fillId="2" borderId="2" xfId="0" applyFont="1" applyFill="1" applyBorder="1" applyAlignment="1">
      <alignment horizontal="justify" vertical="center" wrapText="1"/>
    </xf>
    <xf numFmtId="0" fontId="0" fillId="2" borderId="2" xfId="0" applyFont="1" applyFill="1" applyBorder="1" applyAlignment="1">
      <alignment horizontal="left" vertical="top" wrapText="1"/>
    </xf>
    <xf numFmtId="0" fontId="5" fillId="2" borderId="2" xfId="0" applyFont="1" applyFill="1" applyBorder="1" applyAlignment="1">
      <alignment horizontal="justify" vertical="center"/>
    </xf>
    <xf numFmtId="0" fontId="5" fillId="2" borderId="2" xfId="0" applyFont="1" applyFill="1" applyBorder="1" applyAlignment="1">
      <alignment horizontal="center"/>
    </xf>
    <xf numFmtId="49" fontId="0" fillId="2" borderId="2" xfId="0" applyNumberFormat="1" applyFont="1" applyFill="1" applyBorder="1" applyAlignment="1">
      <alignment horizontal="left" vertical="top" wrapText="1"/>
    </xf>
    <xf numFmtId="49" fontId="5" fillId="2" borderId="2" xfId="0" applyNumberFormat="1" applyFont="1" applyFill="1" applyBorder="1" applyAlignment="1">
      <alignment horizontal="justify" vertical="center" wrapText="1"/>
    </xf>
    <xf numFmtId="0" fontId="0" fillId="2" borderId="2" xfId="0" applyFont="1" applyFill="1" applyBorder="1" applyAlignment="1">
      <alignment horizontal="center"/>
    </xf>
    <xf numFmtId="49" fontId="9" fillId="2" borderId="2" xfId="0" applyNumberFormat="1" applyFont="1" applyFill="1" applyBorder="1" applyAlignment="1">
      <alignment horizontal="left" vertical="top" wrapText="1"/>
    </xf>
    <xf numFmtId="49" fontId="9" fillId="2" borderId="2" xfId="0" applyNumberFormat="1" applyFont="1" applyFill="1" applyBorder="1" applyAlignment="1">
      <alignment horizontal="justify" vertical="center" wrapText="1"/>
    </xf>
    <xf numFmtId="49" fontId="0" fillId="2" borderId="2" xfId="0" applyNumberFormat="1" applyFont="1" applyFill="1" applyBorder="1" applyAlignment="1">
      <alignment horizontal="center"/>
    </xf>
    <xf numFmtId="0" fontId="8" fillId="2" borderId="2" xfId="0" applyFont="1" applyFill="1" applyBorder="1" applyAlignment="1">
      <alignment horizontal="center"/>
    </xf>
    <xf numFmtId="0" fontId="4" fillId="2" borderId="2" xfId="0" applyFont="1" applyFill="1" applyBorder="1" applyAlignment="1">
      <alignment horizontal="justify" vertical="center" wrapText="1"/>
    </xf>
    <xf numFmtId="0" fontId="4" fillId="2" borderId="2" xfId="0" applyFont="1" applyFill="1" applyBorder="1" applyAlignment="1">
      <alignment horizontal="center"/>
    </xf>
    <xf numFmtId="2" fontId="0" fillId="2" borderId="2" xfId="0" applyNumberFormat="1" applyFont="1" applyFill="1" applyBorder="1" applyAlignment="1">
      <alignment horizontal="justify"/>
    </xf>
    <xf numFmtId="0" fontId="0" fillId="2" borderId="2" xfId="0" applyFont="1" applyFill="1" applyBorder="1" applyAlignment="1">
      <alignment horizontal="center" vertical="top"/>
    </xf>
    <xf numFmtId="4" fontId="0" fillId="2" borderId="2" xfId="0" applyNumberFormat="1" applyFont="1" applyFill="1" applyBorder="1" applyAlignment="1">
      <alignment horizontal="justify" vertical="top"/>
    </xf>
    <xf numFmtId="4" fontId="0" fillId="2" borderId="2" xfId="0" applyNumberFormat="1" applyFont="1" applyFill="1" applyBorder="1" applyAlignment="1">
      <alignment horizontal="center" vertical="top"/>
    </xf>
    <xf numFmtId="49" fontId="0" fillId="2" borderId="2" xfId="0" applyNumberFormat="1" applyFont="1" applyFill="1" applyBorder="1" applyAlignment="1">
      <alignment horizontal="justify" vertical="center" wrapText="1"/>
    </xf>
    <xf numFmtId="49" fontId="0" fillId="2" borderId="2" xfId="0" applyNumberFormat="1" applyFont="1" applyFill="1" applyBorder="1" applyAlignment="1">
      <alignment horizontal="center" vertical="center"/>
    </xf>
    <xf numFmtId="4" fontId="0" fillId="2" borderId="2" xfId="0" applyNumberFormat="1" applyFont="1" applyFill="1" applyBorder="1" applyAlignment="1">
      <alignment horizontal="center" vertical="center"/>
    </xf>
    <xf numFmtId="49" fontId="0" fillId="2" borderId="2" xfId="0" applyNumberFormat="1" applyFont="1" applyFill="1" applyBorder="1" applyAlignment="1">
      <alignment horizontal="justify" vertical="top" wrapText="1"/>
    </xf>
    <xf numFmtId="49" fontId="0" fillId="2" borderId="2" xfId="0" applyNumberFormat="1" applyFont="1" applyFill="1" applyBorder="1" applyAlignment="1">
      <alignment horizontal="center" vertical="top"/>
    </xf>
    <xf numFmtId="0" fontId="9" fillId="2" borderId="2" xfId="0" applyFont="1" applyFill="1" applyBorder="1" applyAlignment="1">
      <alignment horizontal="left" vertical="top" wrapText="1"/>
    </xf>
    <xf numFmtId="49" fontId="9" fillId="2" borderId="2" xfId="0" applyNumberFormat="1" applyFont="1" applyFill="1" applyBorder="1" applyAlignment="1">
      <alignment horizontal="justify" vertical="top" wrapText="1"/>
    </xf>
    <xf numFmtId="0" fontId="0" fillId="2" borderId="2" xfId="0" applyFont="1" applyFill="1" applyBorder="1" applyAlignment="1">
      <alignment vertical="top" wrapText="1"/>
    </xf>
    <xf numFmtId="4" fontId="6" fillId="2" borderId="2" xfId="0" applyNumberFormat="1" applyFont="1" applyFill="1" applyBorder="1" applyAlignment="1">
      <alignment horizontal="justify"/>
    </xf>
    <xf numFmtId="49" fontId="0" fillId="2" borderId="2" xfId="0" applyNumberFormat="1" applyFont="1" applyFill="1" applyBorder="1" applyAlignment="1">
      <alignment horizontal="justify" vertical="top"/>
    </xf>
    <xf numFmtId="49" fontId="5" fillId="2" borderId="2" xfId="0" applyNumberFormat="1" applyFont="1" applyFill="1" applyBorder="1" applyAlignment="1">
      <alignment horizontal="justify" vertical="top"/>
    </xf>
    <xf numFmtId="0" fontId="0" fillId="2" borderId="2" xfId="0" applyFont="1" applyFill="1" applyBorder="1" applyAlignment="1">
      <alignment horizontal="justify" vertical="top"/>
    </xf>
    <xf numFmtId="0" fontId="0" fillId="2" borderId="2" xfId="0" applyFont="1" applyFill="1" applyBorder="1" applyAlignment="1">
      <alignment horizontal="justify" vertical="center" wrapText="1"/>
    </xf>
    <xf numFmtId="2" fontId="6" fillId="2" borderId="2" xfId="0" applyNumberFormat="1" applyFont="1" applyFill="1" applyBorder="1" applyAlignment="1">
      <alignment horizontal="justify"/>
    </xf>
    <xf numFmtId="0" fontId="4" fillId="2" borderId="2" xfId="0" applyFont="1" applyFill="1" applyBorder="1" applyAlignment="1">
      <alignment horizontal="center" vertical="top" wrapText="1"/>
    </xf>
    <xf numFmtId="0" fontId="0" fillId="2" borderId="2" xfId="0" applyFont="1" applyFill="1" applyBorder="1" applyAlignment="1">
      <alignment horizontal="center" vertical="top" wrapText="1"/>
    </xf>
    <xf numFmtId="49" fontId="9" fillId="2" borderId="2" xfId="0" applyNumberFormat="1" applyFont="1" applyFill="1" applyBorder="1" applyAlignment="1">
      <alignment horizontal="center"/>
    </xf>
    <xf numFmtId="0" fontId="5" fillId="2" borderId="2" xfId="0" applyFont="1" applyFill="1" applyBorder="1" applyAlignment="1">
      <alignment horizontal="justify" vertical="center" wrapText="1"/>
    </xf>
    <xf numFmtId="0" fontId="9" fillId="2" borderId="2" xfId="0" applyFont="1" applyFill="1" applyBorder="1" applyAlignment="1">
      <alignment horizontal="justify" vertical="center" wrapText="1"/>
    </xf>
    <xf numFmtId="0" fontId="0" fillId="13" borderId="2" xfId="0" applyFont="1" applyFill="1" applyBorder="1" applyAlignment="1">
      <alignment horizontal="justify"/>
    </xf>
    <xf numFmtId="0" fontId="5" fillId="13" borderId="2" xfId="0" applyFont="1" applyFill="1" applyBorder="1" applyAlignment="1">
      <alignment horizontal="justify" vertical="center"/>
    </xf>
    <xf numFmtId="2" fontId="0" fillId="13" borderId="2" xfId="0" applyNumberFormat="1" applyFont="1" applyFill="1" applyBorder="1" applyAlignment="1">
      <alignment horizontal="justify"/>
    </xf>
    <xf numFmtId="0" fontId="0" fillId="13" borderId="2" xfId="0" applyFont="1" applyFill="1" applyBorder="1" applyAlignment="1">
      <alignment horizontal="justify" vertical="center"/>
    </xf>
    <xf numFmtId="0" fontId="9" fillId="2" borderId="2" xfId="0" applyFont="1" applyFill="1" applyBorder="1" applyAlignment="1">
      <alignment horizontal="justify"/>
    </xf>
    <xf numFmtId="0" fontId="9" fillId="2" borderId="2" xfId="0" applyFont="1" applyFill="1" applyBorder="1" applyAlignment="1">
      <alignment horizontal="justify" vertical="top" wrapText="1"/>
    </xf>
    <xf numFmtId="0" fontId="9" fillId="2" borderId="2" xfId="0" applyFont="1" applyFill="1" applyBorder="1" applyAlignment="1">
      <alignment horizontal="center"/>
    </xf>
    <xf numFmtId="49" fontId="0" fillId="2" borderId="2" xfId="0" applyNumberFormat="1" applyFont="1" applyFill="1" applyBorder="1" applyAlignment="1">
      <alignment horizontal="center" vertical="center" wrapText="1"/>
    </xf>
    <xf numFmtId="49" fontId="0" fillId="2" borderId="33" xfId="0" applyNumberFormat="1" applyFont="1" applyFill="1" applyBorder="1" applyAlignment="1">
      <alignment horizontal="justify" vertical="center" wrapText="1"/>
    </xf>
    <xf numFmtId="0" fontId="7" fillId="2" borderId="2" xfId="0" applyFont="1" applyFill="1" applyBorder="1" applyAlignment="1">
      <alignment horizontal="justify" vertical="center" wrapText="1"/>
    </xf>
    <xf numFmtId="49" fontId="5" fillId="2" borderId="2" xfId="0" applyNumberFormat="1" applyFont="1" applyFill="1" applyBorder="1" applyAlignment="1">
      <alignment horizontal="justify" vertical="top" wrapText="1"/>
    </xf>
    <xf numFmtId="0" fontId="9" fillId="13" borderId="2" xfId="0" applyFont="1" applyFill="1" applyBorder="1" applyAlignment="1">
      <alignment horizontal="justify" vertical="top" wrapText="1"/>
    </xf>
    <xf numFmtId="0" fontId="0" fillId="13" borderId="2" xfId="0" applyFont="1" applyFill="1" applyBorder="1" applyAlignment="1">
      <alignment horizontal="justify" vertical="center" wrapText="1"/>
    </xf>
    <xf numFmtId="0" fontId="5" fillId="13" borderId="2" xfId="0" applyFont="1" applyFill="1" applyBorder="1" applyAlignment="1">
      <alignment horizontal="justify" vertical="center" wrapText="1"/>
    </xf>
    <xf numFmtId="49" fontId="0" fillId="2" borderId="18" xfId="0" applyNumberFormat="1" applyFont="1" applyFill="1" applyBorder="1" applyAlignment="1">
      <alignment horizontal="center"/>
    </xf>
    <xf numFmtId="4" fontId="0" fillId="2" borderId="18" xfId="0" applyNumberFormat="1" applyFont="1" applyFill="1" applyBorder="1" applyAlignment="1">
      <alignment horizontal="center"/>
    </xf>
    <xf numFmtId="49" fontId="0" fillId="2" borderId="18" xfId="0" applyNumberFormat="1" applyFont="1" applyFill="1" applyBorder="1" applyAlignment="1">
      <alignment horizontal="center" vertical="top"/>
    </xf>
    <xf numFmtId="49" fontId="0" fillId="2" borderId="34" xfId="0" applyNumberFormat="1" applyFont="1" applyFill="1" applyBorder="1" applyAlignment="1">
      <alignment horizontal="right" vertical="center"/>
    </xf>
    <xf numFmtId="4" fontId="4" fillId="2" borderId="7" xfId="0" applyNumberFormat="1" applyFont="1" applyFill="1" applyBorder="1" applyAlignment="1">
      <alignment horizontal="right"/>
    </xf>
    <xf numFmtId="4" fontId="4" fillId="2" borderId="2" xfId="0" applyNumberFormat="1" applyFont="1" applyFill="1" applyBorder="1" applyAlignment="1">
      <alignment horizontal="right"/>
    </xf>
    <xf numFmtId="0" fontId="4" fillId="2" borderId="2" xfId="0" applyFont="1" applyFill="1" applyBorder="1" applyAlignment="1">
      <alignment horizontal="right" vertical="top" wrapText="1"/>
    </xf>
    <xf numFmtId="4" fontId="0" fillId="2" borderId="2" xfId="0" applyNumberFormat="1" applyFont="1" applyFill="1" applyBorder="1" applyAlignment="1">
      <alignment horizontal="right"/>
    </xf>
    <xf numFmtId="4" fontId="0" fillId="2" borderId="18" xfId="0" applyNumberFormat="1" applyFont="1" applyFill="1" applyBorder="1" applyAlignment="1">
      <alignment horizontal="right"/>
    </xf>
    <xf numFmtId="4" fontId="7" fillId="2" borderId="2" xfId="0" applyNumberFormat="1" applyFont="1" applyFill="1" applyBorder="1" applyAlignment="1">
      <alignment horizontal="right"/>
    </xf>
    <xf numFmtId="2" fontId="0" fillId="2" borderId="2" xfId="0" applyNumberFormat="1" applyFont="1" applyFill="1" applyBorder="1" applyAlignment="1">
      <alignment horizontal="right"/>
    </xf>
    <xf numFmtId="4" fontId="0" fillId="2" borderId="2" xfId="0" applyNumberFormat="1" applyFont="1" applyFill="1" applyBorder="1" applyAlignment="1">
      <alignment horizontal="right" vertical="center"/>
    </xf>
    <xf numFmtId="0" fontId="0" fillId="2" borderId="2" xfId="0" applyFont="1" applyFill="1" applyBorder="1" applyAlignment="1">
      <alignment horizontal="right" vertical="top" wrapText="1"/>
    </xf>
    <xf numFmtId="2" fontId="0" fillId="2" borderId="18" xfId="0" applyNumberFormat="1" applyFont="1" applyFill="1" applyBorder="1" applyAlignment="1">
      <alignment horizontal="right"/>
    </xf>
    <xf numFmtId="2" fontId="0" fillId="2" borderId="2" xfId="0" applyNumberFormat="1" applyFont="1" applyFill="1" applyBorder="1" applyAlignment="1">
      <alignment horizontal="right" vertical="center"/>
    </xf>
    <xf numFmtId="2" fontId="0" fillId="2" borderId="18" xfId="0" applyNumberFormat="1" applyFont="1" applyFill="1" applyBorder="1" applyAlignment="1">
      <alignment horizontal="right" vertical="center"/>
    </xf>
    <xf numFmtId="4" fontId="5" fillId="2" borderId="2" xfId="0" applyNumberFormat="1" applyFont="1" applyFill="1" applyBorder="1" applyAlignment="1">
      <alignment horizontal="right"/>
    </xf>
    <xf numFmtId="2" fontId="0" fillId="13" borderId="2" xfId="0" applyNumberFormat="1" applyFont="1" applyFill="1" applyBorder="1" applyAlignment="1">
      <alignment horizontal="right"/>
    </xf>
    <xf numFmtId="0" fontId="0" fillId="13" borderId="2" xfId="0" applyFont="1" applyFill="1" applyBorder="1" applyAlignment="1">
      <alignment horizontal="right" vertical="center" wrapText="1"/>
    </xf>
    <xf numFmtId="0" fontId="0" fillId="0" borderId="2" xfId="0" applyNumberFormat="1" applyFont="1" applyBorder="1" applyAlignment="1">
      <alignment horizontal="right"/>
    </xf>
    <xf numFmtId="49" fontId="0" fillId="2" borderId="33" xfId="0" applyNumberFormat="1" applyFont="1" applyFill="1" applyBorder="1" applyAlignment="1">
      <alignment horizontal="right" vertical="center"/>
    </xf>
    <xf numFmtId="4" fontId="0" fillId="2" borderId="7" xfId="0" applyNumberFormat="1" applyFont="1" applyFill="1" applyBorder="1" applyAlignment="1">
      <alignment horizontal="right"/>
    </xf>
    <xf numFmtId="4" fontId="0" fillId="2" borderId="2" xfId="0" applyNumberFormat="1" applyFont="1" applyFill="1" applyBorder="1" applyAlignment="1">
      <alignment horizontal="right" vertical="top"/>
    </xf>
    <xf numFmtId="4" fontId="9" fillId="2" borderId="18" xfId="0" applyNumberFormat="1" applyFont="1" applyFill="1" applyBorder="1" applyAlignment="1">
      <alignment horizontal="right"/>
    </xf>
    <xf numFmtId="0" fontId="5" fillId="2" borderId="2" xfId="0" applyFont="1" applyFill="1" applyBorder="1" applyAlignment="1">
      <alignment horizontal="right" vertical="top" wrapText="1"/>
    </xf>
    <xf numFmtId="0" fontId="0" fillId="2" borderId="18" xfId="0" applyFont="1" applyFill="1" applyBorder="1" applyAlignment="1">
      <alignment horizontal="center"/>
    </xf>
    <xf numFmtId="4" fontId="9" fillId="2" borderId="2" xfId="0" applyNumberFormat="1" applyFont="1" applyFill="1" applyBorder="1" applyAlignment="1">
      <alignment horizontal="right"/>
    </xf>
    <xf numFmtId="4" fontId="5" fillId="2" borderId="2" xfId="0" applyNumberFormat="1" applyFont="1" applyFill="1" applyBorder="1" applyAlignment="1">
      <alignment horizontal="right" vertical="center"/>
    </xf>
    <xf numFmtId="0" fontId="3" fillId="2" borderId="35" xfId="0" applyFont="1" applyFill="1" applyBorder="1" applyAlignment="1">
      <alignment horizontal="justify" vertical="top" wrapText="1"/>
    </xf>
    <xf numFmtId="0" fontId="3" fillId="2" borderId="35" xfId="0" applyFont="1" applyFill="1" applyBorder="1" applyAlignment="1">
      <alignment horizontal="justify" vertical="center" wrapText="1"/>
    </xf>
    <xf numFmtId="0" fontId="4" fillId="2" borderId="35" xfId="0" applyFont="1" applyFill="1" applyBorder="1" applyAlignment="1">
      <alignment horizontal="center"/>
    </xf>
    <xf numFmtId="4" fontId="0" fillId="2" borderId="35" xfId="0" applyNumberFormat="1" applyFont="1" applyFill="1" applyBorder="1" applyAlignment="1">
      <alignment horizontal="center"/>
    </xf>
    <xf numFmtId="0" fontId="4" fillId="2" borderId="36" xfId="0" applyFont="1" applyFill="1" applyBorder="1" applyAlignment="1">
      <alignment horizontal="center" vertical="top" wrapText="1"/>
    </xf>
    <xf numFmtId="0" fontId="4" fillId="2" borderId="36" xfId="0" applyFont="1" applyFill="1" applyBorder="1" applyAlignment="1">
      <alignment horizontal="justify" vertical="center" wrapText="1"/>
    </xf>
    <xf numFmtId="0" fontId="4" fillId="2" borderId="36" xfId="0" applyFont="1" applyFill="1" applyBorder="1" applyAlignment="1">
      <alignment horizontal="center"/>
    </xf>
    <xf numFmtId="4" fontId="4" fillId="2" borderId="36" xfId="0" applyNumberFormat="1" applyFont="1" applyFill="1" applyBorder="1" applyAlignment="1">
      <alignment horizontal="center"/>
    </xf>
    <xf numFmtId="49" fontId="4" fillId="2" borderId="2" xfId="0" applyNumberFormat="1" applyFont="1" applyFill="1" applyBorder="1" applyAlignment="1">
      <alignment horizontal="left" vertical="top" wrapText="1"/>
    </xf>
    <xf numFmtId="0" fontId="3" fillId="2" borderId="2" xfId="0" applyFont="1" applyFill="1" applyBorder="1" applyAlignment="1">
      <alignment horizontal="justify" vertical="top" wrapText="1"/>
    </xf>
    <xf numFmtId="0" fontId="0" fillId="2" borderId="2" xfId="0" applyFont="1" applyFill="1" applyBorder="1" applyAlignment="1">
      <alignment horizontal="justify" vertical="top" wrapText="1"/>
    </xf>
    <xf numFmtId="4" fontId="3" fillId="2" borderId="2" xfId="0" applyNumberFormat="1" applyFont="1" applyFill="1" applyBorder="1" applyAlignment="1">
      <alignment horizontal="center"/>
    </xf>
    <xf numFmtId="2" fontId="0" fillId="2" borderId="2" xfId="0" applyNumberFormat="1" applyFont="1" applyFill="1" applyBorder="1" applyAlignment="1">
      <alignment horizontal="center"/>
    </xf>
    <xf numFmtId="49" fontId="9" fillId="2" borderId="2" xfId="0" applyNumberFormat="1" applyFont="1" applyFill="1" applyBorder="1" applyAlignment="1">
      <alignment horizontal="justify" vertical="top"/>
    </xf>
    <xf numFmtId="49" fontId="0" fillId="2" borderId="2" xfId="0" applyNumberFormat="1" applyFont="1" applyFill="1" applyBorder="1" applyAlignment="1">
      <alignment horizontal="justify" vertical="center"/>
    </xf>
    <xf numFmtId="0" fontId="3" fillId="2" borderId="2" xfId="0" applyFont="1" applyFill="1" applyBorder="1" applyAlignment="1">
      <alignment horizontal="justify" vertical="center"/>
    </xf>
    <xf numFmtId="0" fontId="0" fillId="2" borderId="2" xfId="0" applyFont="1" applyFill="1" applyBorder="1" applyAlignment="1">
      <alignment horizontal="center" vertical="center"/>
    </xf>
    <xf numFmtId="2" fontId="0" fillId="2" borderId="2" xfId="0" applyNumberFormat="1" applyFont="1" applyFill="1" applyBorder="1" applyAlignment="1">
      <alignment horizontal="center" vertical="center"/>
    </xf>
    <xf numFmtId="49" fontId="9" fillId="2" borderId="2" xfId="0" applyNumberFormat="1" applyFont="1" applyFill="1" applyBorder="1" applyAlignment="1">
      <alignment horizontal="justify" vertical="center"/>
    </xf>
    <xf numFmtId="49" fontId="5" fillId="2" borderId="2" xfId="0" applyNumberFormat="1" applyFont="1" applyFill="1" applyBorder="1" applyAlignment="1">
      <alignment horizontal="justify" vertical="center"/>
    </xf>
    <xf numFmtId="49" fontId="0" fillId="2" borderId="2" xfId="0" applyNumberFormat="1" applyFont="1" applyFill="1" applyBorder="1" applyAlignment="1">
      <alignment horizontal="justify" wrapText="1"/>
    </xf>
    <xf numFmtId="3" fontId="0" fillId="2" borderId="2" xfId="0" applyNumberFormat="1" applyFont="1" applyFill="1" applyBorder="1" applyAlignment="1">
      <alignment horizontal="center"/>
    </xf>
    <xf numFmtId="0" fontId="4" fillId="2" borderId="2" xfId="0" applyFont="1" applyFill="1" applyBorder="1" applyAlignment="1">
      <alignment horizontal="justify" vertical="center"/>
    </xf>
    <xf numFmtId="2" fontId="4" fillId="2" borderId="2" xfId="0" applyNumberFormat="1" applyFont="1" applyFill="1" applyBorder="1" applyAlignment="1">
      <alignment horizontal="center"/>
    </xf>
    <xf numFmtId="49" fontId="0" fillId="2" borderId="2" xfId="0" applyNumberFormat="1" applyFont="1" applyFill="1" applyBorder="1" applyAlignment="1">
      <alignment horizontal="left" vertical="center" wrapText="1"/>
    </xf>
    <xf numFmtId="49" fontId="9" fillId="2" borderId="2" xfId="0" applyNumberFormat="1" applyFont="1" applyFill="1" applyBorder="1" applyAlignment="1">
      <alignment horizontal="justify"/>
    </xf>
    <xf numFmtId="49" fontId="0" fillId="2" borderId="2" xfId="0" applyNumberFormat="1" applyFont="1" applyFill="1" applyBorder="1" applyAlignment="1">
      <alignment horizontal="justify"/>
    </xf>
    <xf numFmtId="0" fontId="6" fillId="2" borderId="2" xfId="0" applyFont="1" applyFill="1" applyBorder="1" applyAlignment="1">
      <alignment horizontal="center"/>
    </xf>
    <xf numFmtId="4" fontId="6" fillId="2" borderId="2" xfId="0" applyNumberFormat="1" applyFont="1" applyFill="1" applyBorder="1" applyAlignment="1">
      <alignment horizontal="center"/>
    </xf>
    <xf numFmtId="0" fontId="9" fillId="2" borderId="2" xfId="0" applyFont="1" applyFill="1" applyBorder="1" applyAlignment="1">
      <alignment horizontal="justify" vertical="center"/>
    </xf>
    <xf numFmtId="49" fontId="0" fillId="2" borderId="2" xfId="43" applyNumberFormat="1" applyFont="1" applyFill="1" applyBorder="1" applyAlignment="1">
      <alignment horizontal="justify" vertical="center" wrapText="1"/>
    </xf>
    <xf numFmtId="49" fontId="14" fillId="2" borderId="2" xfId="5" applyNumberFormat="1" applyFont="1" applyFill="1" applyBorder="1" applyAlignment="1">
      <alignment horizontal="justify" vertical="center" wrapText="1"/>
    </xf>
    <xf numFmtId="49" fontId="9" fillId="2" borderId="2" xfId="5" applyNumberFormat="1" applyFont="1" applyFill="1" applyBorder="1" applyAlignment="1">
      <alignment horizontal="justify" vertical="center" wrapText="1"/>
    </xf>
    <xf numFmtId="49" fontId="14" fillId="2" borderId="2" xfId="4" applyNumberFormat="1" applyFont="1" applyFill="1" applyBorder="1" applyAlignment="1">
      <alignment horizontal="justify" vertical="top" wrapText="1"/>
    </xf>
    <xf numFmtId="0" fontId="13" fillId="2" borderId="2" xfId="4" applyFont="1" applyFill="1" applyBorder="1" applyAlignment="1">
      <alignment horizontal="center"/>
    </xf>
    <xf numFmtId="4" fontId="0" fillId="2" borderId="2" xfId="4" applyNumberFormat="1" applyFont="1" applyFill="1" applyBorder="1" applyAlignment="1">
      <alignment horizontal="center"/>
    </xf>
    <xf numFmtId="49" fontId="9" fillId="2" borderId="2" xfId="4" applyNumberFormat="1" applyFont="1" applyFill="1" applyBorder="1" applyAlignment="1">
      <alignment horizontal="justify" vertical="center" wrapText="1"/>
    </xf>
    <xf numFmtId="0" fontId="13" fillId="2" borderId="2" xfId="4" applyFont="1" applyFill="1" applyBorder="1" applyAlignment="1">
      <alignment horizontal="justify" vertical="center" wrapText="1"/>
    </xf>
    <xf numFmtId="0" fontId="0" fillId="2" borderId="2" xfId="0" applyFont="1" applyFill="1" applyBorder="1" applyAlignment="1">
      <alignment horizontal="left" vertical="top"/>
    </xf>
    <xf numFmtId="0" fontId="5" fillId="2" borderId="2" xfId="0" applyFont="1" applyFill="1" applyBorder="1" applyAlignment="1">
      <alignment horizontal="justify" vertical="top" wrapText="1"/>
    </xf>
    <xf numFmtId="49" fontId="4" fillId="2" borderId="2" xfId="0" applyNumberFormat="1" applyFont="1" applyFill="1" applyBorder="1" applyAlignment="1">
      <alignment horizontal="center" vertical="top" wrapText="1"/>
    </xf>
    <xf numFmtId="49" fontId="0" fillId="2" borderId="2" xfId="0" applyNumberFormat="1" applyFont="1" applyFill="1" applyBorder="1" applyAlignment="1">
      <alignment vertical="center" wrapText="1"/>
    </xf>
    <xf numFmtId="49" fontId="9" fillId="2" borderId="2" xfId="0" applyNumberFormat="1" applyFont="1" applyFill="1" applyBorder="1" applyAlignment="1">
      <alignment vertical="top" wrapText="1"/>
    </xf>
    <xf numFmtId="49" fontId="5" fillId="2" borderId="2" xfId="0" applyNumberFormat="1" applyFont="1" applyFill="1" applyBorder="1" applyAlignment="1">
      <alignment vertical="top" wrapText="1"/>
    </xf>
    <xf numFmtId="0" fontId="3" fillId="2" borderId="2" xfId="0" applyFont="1" applyFill="1" applyBorder="1" applyAlignment="1">
      <alignment vertical="top" wrapText="1"/>
    </xf>
    <xf numFmtId="4" fontId="0" fillId="2" borderId="35" xfId="0" applyNumberFormat="1" applyFont="1" applyFill="1" applyBorder="1" applyAlignment="1">
      <alignment horizontal="right"/>
    </xf>
    <xf numFmtId="49" fontId="0" fillId="2" borderId="1" xfId="0" applyNumberFormat="1" applyFont="1" applyFill="1" applyBorder="1" applyAlignment="1">
      <alignment horizontal="right"/>
    </xf>
    <xf numFmtId="4" fontId="4" fillId="2" borderId="36" xfId="0" applyNumberFormat="1" applyFont="1" applyFill="1" applyBorder="1" applyAlignment="1">
      <alignment horizontal="right"/>
    </xf>
    <xf numFmtId="0" fontId="0" fillId="2" borderId="2" xfId="0" applyFont="1" applyFill="1" applyBorder="1" applyAlignment="1">
      <alignment horizontal="right"/>
    </xf>
    <xf numFmtId="4" fontId="3" fillId="2" borderId="2" xfId="0" applyNumberFormat="1" applyFont="1" applyFill="1" applyBorder="1" applyAlignment="1">
      <alignment horizontal="right"/>
    </xf>
    <xf numFmtId="0" fontId="3" fillId="2" borderId="2" xfId="0" applyFont="1" applyFill="1" applyBorder="1" applyAlignment="1">
      <alignment horizontal="right" vertical="top" wrapText="1"/>
    </xf>
    <xf numFmtId="4" fontId="0" fillId="2" borderId="2" xfId="4" applyNumberFormat="1" applyFont="1" applyFill="1" applyBorder="1" applyAlignment="1">
      <alignment horizontal="right"/>
    </xf>
    <xf numFmtId="0" fontId="0" fillId="0" borderId="0" xfId="0" applyNumberFormat="1" applyFont="1" applyAlignment="1">
      <alignment horizontal="right"/>
    </xf>
    <xf numFmtId="0" fontId="0" fillId="2" borderId="2" xfId="0" applyNumberFormat="1" applyFont="1" applyFill="1" applyBorder="1" applyAlignment="1">
      <alignment horizontal="right"/>
    </xf>
    <xf numFmtId="49" fontId="0" fillId="2" borderId="37" xfId="0" applyNumberFormat="1" applyFont="1" applyFill="1" applyBorder="1" applyAlignment="1">
      <alignment horizontal="center"/>
    </xf>
    <xf numFmtId="4" fontId="0" fillId="2" borderId="37" xfId="0" applyNumberFormat="1" applyFont="1" applyFill="1" applyBorder="1" applyAlignment="1">
      <alignment horizontal="center"/>
    </xf>
    <xf numFmtId="4" fontId="0" fillId="2" borderId="37" xfId="0" applyNumberFormat="1" applyFont="1" applyFill="1" applyBorder="1" applyAlignment="1">
      <alignment horizontal="right"/>
    </xf>
    <xf numFmtId="49" fontId="9" fillId="2" borderId="37" xfId="0" applyNumberFormat="1" applyFont="1" applyFill="1" applyBorder="1" applyAlignment="1">
      <alignment horizontal="center"/>
    </xf>
    <xf numFmtId="2" fontId="0" fillId="2" borderId="37" xfId="0" applyNumberFormat="1" applyFont="1" applyFill="1" applyBorder="1" applyAlignment="1">
      <alignment horizontal="center"/>
    </xf>
    <xf numFmtId="2" fontId="0" fillId="2" borderId="37" xfId="0" applyNumberFormat="1" applyFont="1" applyFill="1" applyBorder="1" applyAlignment="1">
      <alignment horizontal="right"/>
    </xf>
    <xf numFmtId="49" fontId="0" fillId="2" borderId="37" xfId="4" applyNumberFormat="1" applyFont="1" applyFill="1" applyBorder="1" applyAlignment="1">
      <alignment horizontal="center" vertical="center"/>
    </xf>
    <xf numFmtId="4" fontId="0" fillId="2" borderId="37" xfId="4" applyNumberFormat="1" applyFont="1" applyFill="1" applyBorder="1" applyAlignment="1">
      <alignment horizontal="center" vertical="center"/>
    </xf>
    <xf numFmtId="4" fontId="0" fillId="2" borderId="37" xfId="4" applyNumberFormat="1" applyFont="1" applyFill="1" applyBorder="1" applyAlignment="1">
      <alignment horizontal="right" vertical="center"/>
    </xf>
    <xf numFmtId="0" fontId="0" fillId="2" borderId="37" xfId="0" applyFont="1" applyFill="1" applyBorder="1" applyAlignment="1">
      <alignment horizontal="center"/>
    </xf>
    <xf numFmtId="49" fontId="68" fillId="2" borderId="2" xfId="0" applyNumberFormat="1" applyFont="1" applyFill="1" applyBorder="1" applyAlignment="1">
      <alignment horizontal="justify" vertical="center" wrapText="1"/>
    </xf>
    <xf numFmtId="49" fontId="3" fillId="2" borderId="37" xfId="0" applyNumberFormat="1" applyFont="1" applyFill="1" applyBorder="1" applyAlignment="1">
      <alignment horizontal="justify" vertical="center" wrapText="1"/>
    </xf>
    <xf numFmtId="0" fontId="63" fillId="0" borderId="0" xfId="0" applyFont="1" applyAlignment="1">
      <alignment horizontal="justify" vertical="center" wrapText="1"/>
    </xf>
    <xf numFmtId="0" fontId="64" fillId="0" borderId="0" xfId="0" applyFont="1" applyAlignment="1">
      <alignment horizontal="justify" vertical="center" wrapText="1"/>
    </xf>
    <xf numFmtId="0" fontId="65" fillId="0" borderId="0" xfId="0" applyFont="1" applyAlignment="1">
      <alignment horizontal="center" vertical="center" wrapText="1"/>
    </xf>
    <xf numFmtId="0" fontId="18" fillId="0" borderId="7" xfId="0" applyFont="1" applyFill="1" applyBorder="1" applyAlignment="1">
      <alignment horizontal="center" vertical="top"/>
    </xf>
    <xf numFmtId="0" fontId="18" fillId="0" borderId="2" xfId="0" applyFont="1" applyBorder="1" applyAlignment="1">
      <alignment horizontal="left" vertical="center" wrapText="1"/>
    </xf>
    <xf numFmtId="0" fontId="20" fillId="0" borderId="8" xfId="0" applyFont="1" applyBorder="1" applyAlignment="1">
      <alignment horizontal="justify" vertical="top" wrapText="1"/>
    </xf>
    <xf numFmtId="0" fontId="20" fillId="0" borderId="11" xfId="0" applyFont="1" applyBorder="1" applyAlignment="1">
      <alignment horizontal="justify" vertical="top" wrapText="1"/>
    </xf>
    <xf numFmtId="0" fontId="20" fillId="0" borderId="14" xfId="0" applyFont="1" applyBorder="1" applyAlignment="1">
      <alignment horizontal="justify" vertical="top" wrapText="1"/>
    </xf>
    <xf numFmtId="0" fontId="18" fillId="0" borderId="2" xfId="0" applyFont="1" applyBorder="1" applyAlignment="1">
      <alignment horizontal="justify" vertical="top" wrapText="1"/>
    </xf>
    <xf numFmtId="0" fontId="23" fillId="0" borderId="2" xfId="0" applyNumberFormat="1" applyFont="1" applyBorder="1" applyAlignment="1">
      <alignment horizontal="justify" vertical="top" wrapText="1"/>
    </xf>
    <xf numFmtId="0" fontId="17" fillId="0" borderId="0" xfId="0" applyFont="1" applyAlignment="1">
      <alignment horizontal="justify" vertical="top" wrapText="1"/>
    </xf>
    <xf numFmtId="0" fontId="18" fillId="0" borderId="7" xfId="0" applyFont="1" applyBorder="1" applyAlignment="1">
      <alignment horizontal="justify" vertical="top" wrapText="1"/>
    </xf>
    <xf numFmtId="0" fontId="21" fillId="0" borderId="2" xfId="0" applyFont="1" applyBorder="1" applyAlignment="1">
      <alignment horizontal="justify" vertical="top" wrapText="1"/>
    </xf>
    <xf numFmtId="0" fontId="22" fillId="0" borderId="0" xfId="0" applyFont="1" applyAlignment="1">
      <alignment horizontal="justify" vertical="top" wrapText="1"/>
    </xf>
    <xf numFmtId="0" fontId="18" fillId="0" borderId="2" xfId="0" applyNumberFormat="1" applyFont="1" applyBorder="1" applyAlignment="1">
      <alignment horizontal="justify" vertical="top" wrapText="1"/>
    </xf>
    <xf numFmtId="0" fontId="26" fillId="0" borderId="2" xfId="0" applyFont="1" applyBorder="1" applyAlignment="1">
      <alignment horizontal="justify" vertical="top" wrapText="1"/>
    </xf>
    <xf numFmtId="0" fontId="0" fillId="0" borderId="0" xfId="0" applyFont="1" applyAlignment="1">
      <alignment horizontal="justify" vertical="top"/>
    </xf>
    <xf numFmtId="49" fontId="18" fillId="0" borderId="2" xfId="0" applyNumberFormat="1" applyFont="1" applyFill="1" applyBorder="1" applyAlignment="1">
      <alignment horizontal="center" vertical="top" wrapText="1"/>
    </xf>
    <xf numFmtId="0" fontId="18" fillId="0" borderId="2" xfId="0" applyFont="1" applyFill="1" applyBorder="1" applyAlignment="1">
      <alignment horizontal="center" vertical="top" wrapText="1"/>
    </xf>
    <xf numFmtId="16" fontId="18" fillId="0" borderId="2" xfId="0" applyNumberFormat="1" applyFont="1" applyFill="1" applyBorder="1" applyAlignment="1">
      <alignment horizontal="center" vertical="top"/>
    </xf>
    <xf numFmtId="0" fontId="18" fillId="0" borderId="18" xfId="0" applyFont="1" applyFill="1" applyBorder="1" applyAlignment="1">
      <alignment horizontal="center" vertical="top"/>
    </xf>
    <xf numFmtId="0" fontId="17" fillId="0" borderId="2" xfId="0" applyFont="1" applyFill="1" applyBorder="1" applyAlignment="1">
      <alignment horizontal="center" vertical="top"/>
    </xf>
    <xf numFmtId="0" fontId="17" fillId="0" borderId="18" xfId="0" applyFont="1" applyBorder="1" applyAlignment="1">
      <alignment horizontal="right" vertical="top" wrapText="1"/>
    </xf>
    <xf numFmtId="0" fontId="25" fillId="14" borderId="16" xfId="0" applyFont="1" applyFill="1" applyBorder="1" applyAlignment="1">
      <alignment horizontal="center" vertical="top"/>
    </xf>
    <xf numFmtId="0" fontId="25" fillId="0" borderId="2" xfId="0" applyFont="1" applyBorder="1" applyAlignment="1">
      <alignment horizontal="center" vertical="center"/>
    </xf>
    <xf numFmtId="16" fontId="17" fillId="0" borderId="2" xfId="0" applyNumberFormat="1" applyFont="1" applyFill="1" applyBorder="1" applyAlignment="1">
      <alignment horizontal="center" vertical="top"/>
    </xf>
    <xf numFmtId="0" fontId="17" fillId="0" borderId="2" xfId="0" applyFont="1" applyBorder="1" applyAlignment="1">
      <alignment horizontal="justify" vertical="top" wrapText="1"/>
    </xf>
    <xf numFmtId="0" fontId="18" fillId="0" borderId="2" xfId="0" applyFont="1" applyBorder="1" applyAlignment="1">
      <alignment horizontal="center" vertical="center"/>
    </xf>
    <xf numFmtId="0" fontId="18" fillId="0" borderId="2" xfId="0" applyFont="1" applyBorder="1" applyAlignment="1">
      <alignment horizontal="left" wrapText="1"/>
    </xf>
    <xf numFmtId="0" fontId="25" fillId="0" borderId="2" xfId="0" applyFont="1" applyBorder="1" applyAlignment="1"/>
    <xf numFmtId="2" fontId="25" fillId="0" borderId="2" xfId="0" applyNumberFormat="1" applyFont="1" applyBorder="1" applyAlignment="1"/>
    <xf numFmtId="0" fontId="18" fillId="0" borderId="18" xfId="0" applyFont="1" applyBorder="1" applyAlignment="1">
      <alignment vertical="center" wrapText="1"/>
    </xf>
    <xf numFmtId="0" fontId="18" fillId="0" borderId="0" xfId="0" applyFont="1" applyAlignment="1">
      <alignment horizontal="right" vertical="center"/>
    </xf>
    <xf numFmtId="0" fontId="18" fillId="0" borderId="7" xfId="0" applyFont="1" applyBorder="1" applyAlignment="1">
      <alignment horizontal="right" vertical="center" wrapText="1"/>
    </xf>
    <xf numFmtId="4" fontId="20" fillId="0" borderId="9" xfId="0" applyNumberFormat="1" applyFont="1" applyBorder="1" applyAlignment="1">
      <alignment horizontal="right"/>
    </xf>
    <xf numFmtId="4" fontId="20" fillId="0" borderId="12" xfId="0" applyNumberFormat="1" applyFont="1" applyBorder="1" applyAlignment="1">
      <alignment horizontal="right"/>
    </xf>
    <xf numFmtId="4" fontId="20" fillId="0" borderId="15" xfId="0" applyNumberFormat="1" applyFont="1" applyBorder="1" applyAlignment="1">
      <alignment horizontal="right"/>
    </xf>
    <xf numFmtId="0" fontId="18" fillId="0" borderId="38" xfId="0" applyFont="1" applyBorder="1" applyAlignment="1">
      <alignment horizontal="right" vertical="center" wrapText="1"/>
    </xf>
    <xf numFmtId="0" fontId="18" fillId="0" borderId="2" xfId="0" applyFont="1" applyBorder="1" applyAlignment="1">
      <alignment horizontal="right" vertical="center"/>
    </xf>
    <xf numFmtId="0" fontId="18" fillId="0" borderId="2" xfId="0" applyFont="1" applyBorder="1" applyAlignment="1">
      <alignment horizontal="right" vertical="center" wrapText="1"/>
    </xf>
    <xf numFmtId="4" fontId="18" fillId="0" borderId="2" xfId="0" applyNumberFormat="1" applyFont="1" applyBorder="1" applyAlignment="1">
      <alignment horizontal="right"/>
    </xf>
    <xf numFmtId="0" fontId="18" fillId="0" borderId="2" xfId="0" applyNumberFormat="1" applyFont="1" applyBorder="1" applyAlignment="1">
      <alignment horizontal="right" vertical="center" wrapText="1"/>
    </xf>
    <xf numFmtId="4" fontId="17" fillId="0" borderId="7" xfId="0" applyNumberFormat="1" applyFont="1" applyBorder="1" applyAlignment="1">
      <alignment horizontal="right" vertical="center"/>
    </xf>
    <xf numFmtId="0" fontId="18" fillId="0" borderId="2" xfId="0" applyFont="1" applyFill="1" applyBorder="1" applyAlignment="1">
      <alignment horizontal="right" vertical="top"/>
    </xf>
    <xf numFmtId="0" fontId="18" fillId="0" borderId="2" xfId="0" applyFont="1" applyFill="1" applyBorder="1" applyAlignment="1">
      <alignment horizontal="right" wrapText="1"/>
    </xf>
    <xf numFmtId="0" fontId="23" fillId="0" borderId="2" xfId="0" applyNumberFormat="1" applyFont="1" applyBorder="1" applyAlignment="1">
      <alignment horizontal="right" wrapText="1"/>
    </xf>
    <xf numFmtId="2" fontId="24" fillId="0" borderId="2" xfId="0" applyNumberFormat="1" applyFont="1" applyFill="1" applyBorder="1" applyAlignment="1">
      <alignment horizontal="right" wrapText="1"/>
    </xf>
    <xf numFmtId="0" fontId="25" fillId="0" borderId="2" xfId="0" applyFont="1" applyFill="1" applyBorder="1" applyAlignment="1">
      <alignment horizontal="right" vertical="top"/>
    </xf>
    <xf numFmtId="0" fontId="25" fillId="0" borderId="2" xfId="0" applyFont="1" applyBorder="1" applyAlignment="1">
      <alignment horizontal="right" vertical="center"/>
    </xf>
    <xf numFmtId="4" fontId="23" fillId="0" borderId="2" xfId="0" applyNumberFormat="1" applyFont="1" applyBorder="1" applyAlignment="1">
      <alignment horizontal="right" wrapText="1"/>
    </xf>
    <xf numFmtId="2" fontId="25" fillId="0" borderId="2" xfId="0" applyNumberFormat="1" applyFont="1" applyBorder="1" applyAlignment="1">
      <alignment horizontal="right"/>
    </xf>
    <xf numFmtId="4" fontId="18" fillId="0" borderId="2" xfId="0" applyNumberFormat="1" applyFont="1" applyBorder="1" applyAlignment="1">
      <alignment horizontal="right" vertical="center"/>
    </xf>
    <xf numFmtId="4" fontId="17" fillId="0" borderId="2" xfId="0" applyNumberFormat="1" applyFont="1" applyBorder="1" applyAlignment="1">
      <alignment horizontal="right" wrapText="1"/>
    </xf>
    <xf numFmtId="0" fontId="0" fillId="0" borderId="0" xfId="0" applyFont="1" applyAlignment="1">
      <alignment horizontal="right"/>
    </xf>
    <xf numFmtId="0" fontId="17" fillId="0" borderId="0" xfId="0" applyFont="1" applyAlignment="1">
      <alignment horizontal="right" vertical="center"/>
    </xf>
    <xf numFmtId="2" fontId="20" fillId="0" borderId="8" xfId="0" applyNumberFormat="1" applyFont="1" applyBorder="1" applyAlignment="1">
      <alignment horizontal="right"/>
    </xf>
    <xf numFmtId="2" fontId="20" fillId="0" borderId="11" xfId="0" applyNumberFormat="1" applyFont="1" applyBorder="1" applyAlignment="1">
      <alignment horizontal="right"/>
    </xf>
    <xf numFmtId="2" fontId="20" fillId="0" borderId="14" xfId="0" applyNumberFormat="1" applyFont="1" applyBorder="1" applyAlignment="1">
      <alignment horizontal="right"/>
    </xf>
    <xf numFmtId="0" fontId="23" fillId="0" borderId="2" xfId="0" applyFont="1" applyBorder="1" applyAlignment="1">
      <alignment horizontal="right" wrapText="1"/>
    </xf>
    <xf numFmtId="0" fontId="23" fillId="0" borderId="2" xfId="0" applyNumberFormat="1" applyFont="1" applyBorder="1" applyAlignment="1">
      <alignment horizontal="right" vertical="top" wrapText="1"/>
    </xf>
    <xf numFmtId="2" fontId="18" fillId="0" borderId="2" xfId="0" applyNumberFormat="1" applyFont="1" applyBorder="1" applyAlignment="1">
      <alignment horizontal="right"/>
    </xf>
    <xf numFmtId="0" fontId="25" fillId="0" borderId="2" xfId="0" applyFont="1" applyBorder="1" applyAlignment="1">
      <alignment horizontal="right"/>
    </xf>
    <xf numFmtId="0" fontId="18" fillId="0" borderId="18" xfId="0" applyFont="1" applyBorder="1" applyAlignment="1">
      <alignment horizontal="right" vertical="center" wrapText="1"/>
    </xf>
    <xf numFmtId="4" fontId="17" fillId="14" borderId="7" xfId="0" applyNumberFormat="1" applyFont="1" applyFill="1" applyBorder="1" applyAlignment="1">
      <alignment horizontal="right" vertical="center" wrapText="1"/>
    </xf>
    <xf numFmtId="0" fontId="60" fillId="0" borderId="2" xfId="0" applyFont="1" applyBorder="1" applyAlignment="1">
      <alignment horizontal="center" wrapText="1"/>
    </xf>
    <xf numFmtId="0" fontId="20" fillId="0" borderId="2" xfId="0" applyFont="1" applyFill="1" applyBorder="1" applyAlignment="1">
      <alignment horizontal="center" vertical="top"/>
    </xf>
    <xf numFmtId="0" fontId="20" fillId="0" borderId="2" xfId="0" applyFont="1" applyBorder="1" applyAlignment="1">
      <alignment horizontal="justify" vertical="top" wrapText="1"/>
    </xf>
    <xf numFmtId="0" fontId="20" fillId="0" borderId="2" xfId="0" applyFont="1" applyBorder="1" applyAlignment="1">
      <alignment horizontal="center" vertical="top"/>
    </xf>
    <xf numFmtId="2" fontId="20" fillId="0" borderId="2" xfId="0" applyNumberFormat="1" applyFont="1" applyBorder="1" applyAlignment="1">
      <alignment horizontal="center" vertical="center"/>
    </xf>
    <xf numFmtId="2" fontId="20" fillId="0" borderId="2" xfId="0" applyNumberFormat="1" applyFont="1" applyBorder="1" applyAlignment="1">
      <alignment horizontal="right"/>
    </xf>
    <xf numFmtId="4" fontId="20" fillId="0" borderId="2" xfId="0" applyNumberFormat="1" applyFont="1" applyBorder="1" applyAlignment="1">
      <alignment horizontal="right"/>
    </xf>
    <xf numFmtId="0" fontId="17" fillId="0" borderId="2" xfId="0" applyFont="1" applyBorder="1" applyAlignment="1">
      <alignment horizontal="center" vertical="center" wrapText="1"/>
    </xf>
    <xf numFmtId="0" fontId="17" fillId="0" borderId="2" xfId="0" applyFont="1" applyBorder="1" applyAlignment="1">
      <alignment horizontal="justify" vertical="center" wrapText="1"/>
    </xf>
    <xf numFmtId="4" fontId="17" fillId="0" borderId="2" xfId="0" applyNumberFormat="1" applyFont="1" applyBorder="1" applyAlignment="1">
      <alignment horizontal="right" vertical="center" wrapText="1"/>
    </xf>
    <xf numFmtId="0" fontId="18" fillId="0" borderId="2" xfId="0" applyFont="1" applyFill="1" applyBorder="1" applyAlignment="1">
      <alignment horizontal="right" vertical="center"/>
    </xf>
    <xf numFmtId="0" fontId="0" fillId="0" borderId="0" xfId="0" applyFont="1" applyAlignment="1">
      <alignment horizontal="right" vertical="center"/>
    </xf>
    <xf numFmtId="4" fontId="0" fillId="0" borderId="0" xfId="0" applyNumberFormat="1" applyFont="1" applyAlignment="1">
      <alignment horizontal="right" vertical="center"/>
    </xf>
    <xf numFmtId="4" fontId="17" fillId="0" borderId="18" xfId="0" applyNumberFormat="1" applyFont="1" applyBorder="1" applyAlignment="1">
      <alignment horizontal="right" wrapText="1"/>
    </xf>
    <xf numFmtId="0" fontId="41" fillId="0" borderId="2" xfId="6" applyFont="1" applyAlignment="1">
      <alignment horizontal="right" vertical="center"/>
    </xf>
    <xf numFmtId="0" fontId="41" fillId="0" borderId="21" xfId="6" applyFont="1" applyBorder="1" applyAlignment="1">
      <alignment horizontal="right" vertical="center"/>
    </xf>
    <xf numFmtId="0" fontId="49" fillId="0" borderId="2" xfId="6" applyFont="1" applyAlignment="1">
      <alignment horizontal="right" vertical="center"/>
    </xf>
    <xf numFmtId="0" fontId="42" fillId="0" borderId="2" xfId="6" applyFont="1" applyAlignment="1">
      <alignment horizontal="right" vertical="center"/>
    </xf>
    <xf numFmtId="0" fontId="41" fillId="0" borderId="2" xfId="6" applyFont="1" applyBorder="1" applyAlignment="1">
      <alignment horizontal="right" vertical="center"/>
    </xf>
    <xf numFmtId="0" fontId="49" fillId="0" borderId="2" xfId="6" applyFont="1" applyBorder="1" applyAlignment="1">
      <alignment horizontal="right" vertical="center"/>
    </xf>
    <xf numFmtId="0" fontId="40" fillId="10" borderId="21" xfId="6" applyFont="1" applyFill="1" applyBorder="1" applyAlignment="1">
      <alignment horizontal="center"/>
    </xf>
    <xf numFmtId="0" fontId="41" fillId="0" borderId="2" xfId="6" applyFont="1" applyAlignment="1">
      <alignment horizontal="center"/>
    </xf>
    <xf numFmtId="0" fontId="41" fillId="0" borderId="23" xfId="6" applyFont="1" applyBorder="1" applyAlignment="1">
      <alignment horizontal="center"/>
    </xf>
    <xf numFmtId="0" fontId="49" fillId="0" borderId="2" xfId="6" applyFont="1" applyAlignment="1">
      <alignment horizontal="center"/>
    </xf>
    <xf numFmtId="0" fontId="41" fillId="0" borderId="24" xfId="6" applyFont="1" applyBorder="1" applyAlignment="1">
      <alignment horizontal="center"/>
    </xf>
    <xf numFmtId="0" fontId="27" fillId="0" borderId="2" xfId="6" applyAlignment="1">
      <alignment horizontal="center"/>
    </xf>
    <xf numFmtId="0" fontId="27" fillId="0" borderId="2" xfId="6" applyFont="1" applyAlignment="1">
      <alignment horizontal="center"/>
    </xf>
    <xf numFmtId="0" fontId="48" fillId="0" borderId="2" xfId="6" applyFont="1" applyAlignment="1">
      <alignment horizontal="center"/>
    </xf>
    <xf numFmtId="0" fontId="49" fillId="0" borderId="2" xfId="6" applyFont="1" applyBorder="1" applyAlignment="1">
      <alignment horizontal="center"/>
    </xf>
    <xf numFmtId="0" fontId="27" fillId="0" borderId="21" xfId="6" applyBorder="1" applyAlignment="1">
      <alignment horizontal="center"/>
    </xf>
    <xf numFmtId="0" fontId="0" fillId="0" borderId="0" xfId="0" applyFont="1" applyAlignment="1">
      <alignment horizontal="center"/>
    </xf>
    <xf numFmtId="0" fontId="40" fillId="10" borderId="21" xfId="6" applyFont="1" applyFill="1" applyBorder="1" applyAlignment="1">
      <alignment horizontal="right"/>
    </xf>
    <xf numFmtId="4" fontId="41" fillId="0" borderId="2" xfId="6" applyNumberFormat="1" applyFont="1" applyAlignment="1">
      <alignment horizontal="right" vertical="center"/>
    </xf>
    <xf numFmtId="0" fontId="49" fillId="0" borderId="2" xfId="6" applyFont="1" applyAlignment="1">
      <alignment horizontal="right"/>
    </xf>
    <xf numFmtId="4" fontId="42" fillId="0" borderId="2" xfId="6" applyNumberFormat="1" applyFont="1" applyAlignment="1">
      <alignment horizontal="right" vertical="center"/>
    </xf>
    <xf numFmtId="4" fontId="48" fillId="0" borderId="2" xfId="6" applyNumberFormat="1" applyFont="1" applyAlignment="1">
      <alignment horizontal="right"/>
    </xf>
    <xf numFmtId="0" fontId="27" fillId="0" borderId="2" xfId="6" applyAlignment="1">
      <alignment horizontal="right"/>
    </xf>
    <xf numFmtId="4" fontId="27" fillId="0" borderId="21" xfId="6" applyNumberFormat="1" applyBorder="1" applyAlignment="1">
      <alignment horizontal="right" vertical="center"/>
    </xf>
    <xf numFmtId="4" fontId="41" fillId="0" borderId="2" xfId="6" applyNumberFormat="1" applyFont="1" applyAlignment="1">
      <alignment horizontal="right" vertical="center" wrapText="1"/>
    </xf>
    <xf numFmtId="3" fontId="49" fillId="0" borderId="2" xfId="6" applyNumberFormat="1" applyFont="1" applyAlignment="1">
      <alignment horizontal="right"/>
    </xf>
    <xf numFmtId="0" fontId="41" fillId="0" borderId="2" xfId="6" applyFont="1" applyBorder="1" applyAlignment="1">
      <alignment horizontal="right"/>
    </xf>
    <xf numFmtId="43" fontId="49" fillId="0" borderId="2" xfId="25" applyFont="1" applyBorder="1" applyAlignment="1">
      <alignment horizontal="right"/>
    </xf>
    <xf numFmtId="43" fontId="49" fillId="0" borderId="2" xfId="25" applyFont="1" applyAlignment="1">
      <alignment horizontal="right"/>
    </xf>
    <xf numFmtId="43" fontId="41" fillId="0" borderId="2" xfId="25" applyFont="1" applyAlignment="1">
      <alignment horizontal="right"/>
    </xf>
    <xf numFmtId="4" fontId="27" fillId="0" borderId="21" xfId="6" applyNumberFormat="1" applyBorder="1" applyAlignment="1">
      <alignment horizontal="right"/>
    </xf>
    <xf numFmtId="0" fontId="40" fillId="10" borderId="21" xfId="6" applyFont="1" applyFill="1" applyBorder="1" applyAlignment="1">
      <alignment horizontal="justify"/>
    </xf>
    <xf numFmtId="0" fontId="41" fillId="0" borderId="23" xfId="6" applyFont="1" applyBorder="1" applyAlignment="1">
      <alignment horizontal="justify"/>
    </xf>
    <xf numFmtId="0" fontId="42" fillId="0" borderId="2" xfId="6" applyFont="1" applyAlignment="1">
      <alignment horizontal="justify"/>
    </xf>
    <xf numFmtId="0" fontId="42" fillId="0" borderId="2" xfId="6" applyFont="1" applyAlignment="1">
      <alignment horizontal="justify" wrapText="1"/>
    </xf>
    <xf numFmtId="0" fontId="41" fillId="0" borderId="2" xfId="6" applyFont="1" applyAlignment="1">
      <alignment horizontal="justify"/>
    </xf>
    <xf numFmtId="0" fontId="41" fillId="0" borderId="24" xfId="6" applyFont="1" applyBorder="1" applyAlignment="1">
      <alignment horizontal="justify"/>
    </xf>
    <xf numFmtId="0" fontId="27" fillId="0" borderId="2" xfId="6" applyAlignment="1">
      <alignment horizontal="justify" vertical="top" wrapText="1"/>
    </xf>
    <xf numFmtId="0" fontId="43" fillId="0" borderId="2" xfId="6" applyFont="1" applyAlignment="1">
      <alignment horizontal="justify" vertical="top" wrapText="1"/>
    </xf>
    <xf numFmtId="0" fontId="44" fillId="0" borderId="2" xfId="6" applyFont="1" applyAlignment="1">
      <alignment horizontal="justify" vertical="top" wrapText="1"/>
    </xf>
    <xf numFmtId="0" fontId="42" fillId="0" borderId="2" xfId="6" applyFont="1" applyAlignment="1">
      <alignment horizontal="justify" vertical="top" wrapText="1"/>
    </xf>
    <xf numFmtId="0" fontId="27" fillId="0" borderId="2" xfId="6" applyAlignment="1">
      <alignment horizontal="justify"/>
    </xf>
    <xf numFmtId="0" fontId="27" fillId="0" borderId="2" xfId="6" applyAlignment="1" applyProtection="1">
      <alignment horizontal="justify" vertical="top" wrapText="1"/>
      <protection locked="0"/>
    </xf>
    <xf numFmtId="0" fontId="41" fillId="0" borderId="2" xfId="6" applyFont="1" applyBorder="1" applyAlignment="1">
      <alignment horizontal="justify"/>
    </xf>
    <xf numFmtId="0" fontId="49" fillId="0" borderId="2" xfId="6" applyFont="1" applyBorder="1" applyAlignment="1">
      <alignment horizontal="justify"/>
    </xf>
    <xf numFmtId="0" fontId="50" fillId="0" borderId="2" xfId="6" applyFont="1" applyBorder="1" applyAlignment="1">
      <alignment horizontal="justify"/>
    </xf>
    <xf numFmtId="0" fontId="50" fillId="0" borderId="2" xfId="6" applyFont="1" applyAlignment="1">
      <alignment horizontal="justify"/>
    </xf>
    <xf numFmtId="0" fontId="49" fillId="0" borderId="2" xfId="6" applyFont="1" applyAlignment="1">
      <alignment horizontal="justify"/>
    </xf>
    <xf numFmtId="0" fontId="40" fillId="10" borderId="20" xfId="6" applyFont="1" applyFill="1" applyBorder="1" applyAlignment="1">
      <alignment horizontal="center" vertical="top" wrapText="1"/>
    </xf>
    <xf numFmtId="0" fontId="41" fillId="0" borderId="23" xfId="6" applyFont="1" applyBorder="1" applyAlignment="1">
      <alignment horizontal="center" vertical="top"/>
    </xf>
    <xf numFmtId="0" fontId="42" fillId="0" borderId="2" xfId="6" applyFont="1" applyAlignment="1">
      <alignment horizontal="center" vertical="top"/>
    </xf>
    <xf numFmtId="0" fontId="41" fillId="0" borderId="2" xfId="6" applyFont="1" applyAlignment="1">
      <alignment horizontal="center" vertical="top"/>
    </xf>
    <xf numFmtId="0" fontId="41" fillId="0" borderId="24" xfId="6" applyFont="1" applyBorder="1" applyAlignment="1">
      <alignment horizontal="center" vertical="top"/>
    </xf>
    <xf numFmtId="164" fontId="27" fillId="0" borderId="2" xfId="6" applyNumberFormat="1" applyAlignment="1">
      <alignment horizontal="center" vertical="top"/>
    </xf>
    <xf numFmtId="49" fontId="27" fillId="0" borderId="2" xfId="6" applyNumberFormat="1" applyAlignment="1">
      <alignment horizontal="center" vertical="top"/>
    </xf>
    <xf numFmtId="0" fontId="27" fillId="0" borderId="2" xfId="6" applyAlignment="1">
      <alignment horizontal="center" vertical="top"/>
    </xf>
    <xf numFmtId="0" fontId="41" fillId="0" borderId="2" xfId="6" applyFont="1" applyBorder="1" applyAlignment="1">
      <alignment horizontal="center" vertical="top"/>
    </xf>
    <xf numFmtId="0" fontId="42" fillId="0" borderId="2" xfId="6" applyFont="1" applyBorder="1" applyAlignment="1">
      <alignment horizontal="center" vertical="top"/>
    </xf>
    <xf numFmtId="0" fontId="27" fillId="11" borderId="2" xfId="6" applyFill="1" applyAlignment="1">
      <alignment horizontal="center" vertical="top"/>
    </xf>
    <xf numFmtId="0" fontId="0" fillId="0" borderId="0" xfId="0" applyFont="1" applyAlignment="1">
      <alignment horizontal="center" vertical="top"/>
    </xf>
    <xf numFmtId="4" fontId="49" fillId="0" borderId="39" xfId="6" applyNumberFormat="1" applyFont="1" applyBorder="1" applyAlignment="1">
      <alignment horizontal="right"/>
    </xf>
    <xf numFmtId="0" fontId="69" fillId="0" borderId="2" xfId="6" applyFont="1" applyAlignment="1">
      <alignment horizontal="center" vertical="top" wrapText="1"/>
    </xf>
    <xf numFmtId="0" fontId="64" fillId="0" borderId="0" xfId="0" applyFont="1" applyAlignment="1">
      <alignment horizontal="justify" vertical="center" wrapText="1"/>
    </xf>
    <xf numFmtId="49" fontId="52" fillId="12" borderId="25" xfId="26" applyNumberFormat="1" applyFont="1" applyFill="1" applyBorder="1" applyAlignment="1">
      <alignment horizontal="justify" vertical="center"/>
    </xf>
    <xf numFmtId="49" fontId="53" fillId="0" borderId="0" xfId="0" applyNumberFormat="1" applyFont="1" applyAlignment="1">
      <alignment horizontal="justify" vertical="center"/>
    </xf>
    <xf numFmtId="49" fontId="11" fillId="0" borderId="0" xfId="0" applyNumberFormat="1" applyFont="1" applyFill="1" applyAlignment="1">
      <alignment horizontal="justify" vertical="top" wrapText="1"/>
    </xf>
    <xf numFmtId="0" fontId="55" fillId="0" borderId="0" xfId="0" applyFont="1" applyAlignment="1">
      <alignment horizontal="justify" wrapText="1"/>
    </xf>
    <xf numFmtId="0" fontId="11" fillId="0" borderId="0" xfId="0" applyFont="1" applyAlignment="1">
      <alignment horizontal="justify" vertical="top" wrapText="1"/>
    </xf>
    <xf numFmtId="0" fontId="0" fillId="0" borderId="0" xfId="0" applyAlignment="1">
      <alignment horizontal="justify"/>
    </xf>
    <xf numFmtId="49" fontId="53" fillId="0" borderId="2" xfId="0" applyNumberFormat="1" applyFont="1" applyBorder="1" applyAlignment="1">
      <alignment horizontal="justify" vertical="top"/>
    </xf>
    <xf numFmtId="49" fontId="11" fillId="0" borderId="2" xfId="0" applyNumberFormat="1" applyFont="1" applyBorder="1" applyAlignment="1">
      <alignment horizontal="justify" vertical="top"/>
    </xf>
    <xf numFmtId="0" fontId="11" fillId="0" borderId="2" xfId="29" applyFont="1" applyAlignment="1">
      <alignment horizontal="justify" wrapText="1"/>
    </xf>
    <xf numFmtId="0" fontId="57" fillId="0" borderId="2" xfId="30" applyFont="1" applyAlignment="1">
      <alignment horizontal="justify" vertical="top" wrapText="1"/>
    </xf>
    <xf numFmtId="1" fontId="11" fillId="0" borderId="2" xfId="0" applyNumberFormat="1" applyFont="1" applyBorder="1" applyAlignment="1" applyProtection="1">
      <alignment horizontal="justify" vertical="center" wrapText="1"/>
    </xf>
    <xf numFmtId="0" fontId="11" fillId="0" borderId="2" xfId="33" applyFont="1" applyBorder="1" applyAlignment="1">
      <alignment horizontal="justify" vertical="top" wrapText="1"/>
    </xf>
    <xf numFmtId="9" fontId="11" fillId="0" borderId="2" xfId="34" applyFont="1" applyBorder="1" applyAlignment="1">
      <alignment horizontal="justify" vertical="top" wrapText="1"/>
    </xf>
    <xf numFmtId="0" fontId="55" fillId="0" borderId="0" xfId="0" applyFont="1" applyAlignment="1">
      <alignment horizontal="justify" vertical="top" wrapText="1"/>
    </xf>
    <xf numFmtId="0" fontId="55" fillId="0" borderId="0" xfId="0" applyFont="1" applyFill="1" applyAlignment="1">
      <alignment horizontal="justify" vertical="top" wrapText="1"/>
    </xf>
    <xf numFmtId="0" fontId="11" fillId="0" borderId="2" xfId="36" applyNumberFormat="1" applyFont="1" applyFill="1" applyBorder="1" applyAlignment="1">
      <alignment horizontal="justify" vertical="top" wrapText="1" shrinkToFit="1"/>
    </xf>
    <xf numFmtId="0" fontId="11" fillId="0" borderId="0" xfId="0" applyFont="1" applyFill="1" applyAlignment="1">
      <alignment horizontal="justify" vertical="top" wrapText="1"/>
    </xf>
    <xf numFmtId="0" fontId="11" fillId="0" borderId="2" xfId="37" applyFont="1" applyFill="1" applyAlignment="1">
      <alignment horizontal="justify" wrapText="1"/>
    </xf>
    <xf numFmtId="0" fontId="61" fillId="0" borderId="2" xfId="0" applyFont="1" applyBorder="1" applyAlignment="1">
      <alignment horizontal="justify" vertical="top"/>
    </xf>
    <xf numFmtId="0" fontId="11" fillId="0" borderId="2" xfId="37" applyFill="1" applyAlignment="1">
      <alignment horizontal="justify" wrapText="1"/>
    </xf>
    <xf numFmtId="0" fontId="0" fillId="0" borderId="0" xfId="0" applyFill="1" applyAlignment="1">
      <alignment horizontal="justify" wrapText="1"/>
    </xf>
    <xf numFmtId="49" fontId="52" fillId="0" borderId="2" xfId="26" applyNumberFormat="1" applyFont="1" applyFill="1" applyBorder="1" applyAlignment="1">
      <alignment horizontal="justify" vertical="center"/>
    </xf>
    <xf numFmtId="0" fontId="40" fillId="0" borderId="0" xfId="0" applyFont="1" applyAlignment="1">
      <alignment horizontal="justify" wrapText="1"/>
    </xf>
    <xf numFmtId="49" fontId="11" fillId="0" borderId="2" xfId="0" applyNumberFormat="1" applyFont="1" applyBorder="1" applyAlignment="1">
      <alignment horizontal="justify" vertical="top" wrapText="1"/>
    </xf>
    <xf numFmtId="0" fontId="11" fillId="0" borderId="0" xfId="0" applyFont="1" applyAlignment="1">
      <alignment horizontal="justify" wrapText="1"/>
    </xf>
    <xf numFmtId="49" fontId="53" fillId="0" borderId="2" xfId="39" applyNumberFormat="1" applyFont="1" applyFill="1" applyBorder="1" applyAlignment="1">
      <alignment horizontal="justify" vertical="top" wrapText="1"/>
    </xf>
    <xf numFmtId="0" fontId="11" fillId="0" borderId="2" xfId="40" applyNumberFormat="1" applyFont="1" applyFill="1" applyBorder="1" applyAlignment="1" applyProtection="1">
      <alignment horizontal="justify" vertical="top" wrapText="1"/>
      <protection locked="0"/>
    </xf>
    <xf numFmtId="49" fontId="53" fillId="0" borderId="2" xfId="0" applyNumberFormat="1" applyFont="1" applyBorder="1" applyAlignment="1">
      <alignment horizontal="justify" vertical="top" wrapText="1"/>
    </xf>
    <xf numFmtId="49" fontId="11" fillId="0" borderId="2" xfId="39" applyNumberFormat="1" applyFont="1" applyBorder="1" applyAlignment="1">
      <alignment horizontal="justify" vertical="top" wrapText="1"/>
    </xf>
    <xf numFmtId="0" fontId="11" fillId="0" borderId="2" xfId="41" applyFont="1" applyBorder="1" applyAlignment="1" applyProtection="1">
      <alignment horizontal="justify" vertical="top" wrapText="1"/>
      <protection locked="0"/>
    </xf>
    <xf numFmtId="0" fontId="11" fillId="0" borderId="2" xfId="0" applyFont="1" applyBorder="1" applyAlignment="1" applyProtection="1">
      <alignment horizontal="justify" vertical="top" wrapText="1"/>
    </xf>
    <xf numFmtId="0" fontId="53" fillId="0" borderId="0" xfId="0" applyFont="1" applyAlignment="1">
      <alignment horizontal="justify" vertical="top" wrapText="1"/>
    </xf>
    <xf numFmtId="0" fontId="11" fillId="0" borderId="2" xfId="0" applyNumberFormat="1" applyFont="1" applyFill="1" applyBorder="1" applyAlignment="1" applyProtection="1">
      <alignment horizontal="justify" vertical="top" wrapText="1"/>
      <protection locked="0"/>
    </xf>
    <xf numFmtId="0" fontId="11" fillId="0" borderId="18" xfId="0" applyFont="1" applyBorder="1" applyAlignment="1">
      <alignment horizontal="center"/>
    </xf>
    <xf numFmtId="4" fontId="11" fillId="0" borderId="18" xfId="0" applyNumberFormat="1" applyFont="1" applyBorder="1" applyAlignment="1">
      <alignment vertical="top"/>
    </xf>
    <xf numFmtId="4" fontId="11" fillId="0" borderId="18" xfId="0" applyNumberFormat="1" applyFont="1" applyBorder="1" applyAlignment="1">
      <alignment horizontal="right"/>
    </xf>
    <xf numFmtId="4" fontId="4" fillId="2" borderId="40" xfId="0" applyNumberFormat="1" applyFont="1" applyFill="1" applyBorder="1" applyAlignment="1">
      <alignment horizontal="right" vertical="center"/>
    </xf>
    <xf numFmtId="4" fontId="4" fillId="2" borderId="42" xfId="0" applyNumberFormat="1" applyFont="1" applyFill="1" applyBorder="1" applyAlignment="1">
      <alignment horizontal="right" vertical="center"/>
    </xf>
    <xf numFmtId="4" fontId="4" fillId="14" borderId="41" xfId="0" applyNumberFormat="1" applyFont="1" applyFill="1" applyBorder="1" applyAlignment="1">
      <alignment horizontal="right" vertical="center"/>
    </xf>
    <xf numFmtId="0" fontId="65" fillId="0" borderId="0" xfId="0" applyFont="1" applyAlignment="1">
      <alignment vertical="center" wrapText="1"/>
    </xf>
    <xf numFmtId="0" fontId="10" fillId="0" borderId="2" xfId="29" applyFont="1" applyAlignment="1">
      <alignment horizontal="justify" wrapText="1"/>
    </xf>
    <xf numFmtId="0" fontId="10" fillId="0" borderId="2" xfId="29" applyFont="1" applyAlignment="1">
      <alignment horizontal="justify" vertical="top" wrapText="1"/>
    </xf>
    <xf numFmtId="0" fontId="11" fillId="0" borderId="2" xfId="31" applyFont="1" applyBorder="1" applyAlignment="1">
      <alignment horizontal="center" vertical="top"/>
    </xf>
    <xf numFmtId="4" fontId="11" fillId="0" borderId="2" xfId="0" applyNumberFormat="1" applyFont="1" applyBorder="1" applyAlignment="1">
      <alignment horizontal="right" vertical="top"/>
    </xf>
    <xf numFmtId="0" fontId="10" fillId="0" borderId="2" xfId="33" applyFont="1" applyBorder="1" applyAlignment="1">
      <alignment horizontal="justify" vertical="top" wrapText="1"/>
    </xf>
    <xf numFmtId="0" fontId="10" fillId="0" borderId="2" xfId="31" applyFont="1" applyBorder="1" applyAlignment="1">
      <alignment horizontal="center"/>
    </xf>
    <xf numFmtId="1" fontId="11" fillId="0" borderId="18" xfId="0" applyNumberFormat="1" applyFont="1" applyBorder="1" applyAlignment="1">
      <alignment horizontal="center"/>
    </xf>
    <xf numFmtId="4" fontId="11" fillId="0" borderId="18" xfId="0" applyNumberFormat="1" applyFont="1" applyBorder="1" applyAlignment="1">
      <alignment horizontal="center"/>
    </xf>
    <xf numFmtId="0" fontId="11" fillId="0" borderId="18" xfId="38" applyFont="1" applyFill="1" applyBorder="1" applyAlignment="1">
      <alignment horizontal="center"/>
    </xf>
    <xf numFmtId="1" fontId="11" fillId="0" borderId="18" xfId="0" applyNumberFormat="1" applyFont="1" applyFill="1" applyBorder="1" applyAlignment="1">
      <alignment horizontal="center"/>
    </xf>
    <xf numFmtId="4" fontId="11" fillId="0" borderId="18" xfId="0" applyNumberFormat="1" applyFont="1" applyFill="1" applyBorder="1" applyAlignment="1">
      <alignment horizontal="center"/>
    </xf>
    <xf numFmtId="0" fontId="0" fillId="0" borderId="18" xfId="0" applyBorder="1" applyAlignment="1"/>
    <xf numFmtId="0" fontId="0" fillId="0" borderId="52" xfId="0" applyBorder="1" applyAlignment="1"/>
    <xf numFmtId="0" fontId="53" fillId="0" borderId="52" xfId="0" applyFont="1" applyBorder="1" applyAlignment="1">
      <alignment horizontal="justify" wrapText="1"/>
    </xf>
    <xf numFmtId="4" fontId="53" fillId="0" borderId="52" xfId="0" applyNumberFormat="1" applyFont="1" applyBorder="1" applyAlignment="1"/>
    <xf numFmtId="0" fontId="55" fillId="0" borderId="18" xfId="0" applyFont="1" applyBorder="1" applyAlignment="1">
      <alignment horizontal="center"/>
    </xf>
    <xf numFmtId="167" fontId="55" fillId="0" borderId="18" xfId="0" applyNumberFormat="1" applyFont="1" applyBorder="1" applyAlignment="1">
      <alignment horizontal="right" wrapText="1"/>
    </xf>
    <xf numFmtId="0" fontId="0" fillId="0" borderId="18" xfId="0" applyFill="1" applyBorder="1" applyAlignment="1">
      <alignment horizontal="center"/>
    </xf>
    <xf numFmtId="2" fontId="0" fillId="0" borderId="18" xfId="0" applyNumberFormat="1" applyFill="1" applyBorder="1" applyAlignment="1">
      <alignment horizontal="right"/>
    </xf>
    <xf numFmtId="0" fontId="53" fillId="0" borderId="52" xfId="0" applyFont="1" applyBorder="1" applyAlignment="1">
      <alignment horizontal="justify"/>
    </xf>
    <xf numFmtId="0" fontId="11" fillId="0" borderId="18" xfId="31" applyFont="1" applyBorder="1" applyAlignment="1">
      <alignment horizontal="center"/>
    </xf>
    <xf numFmtId="4" fontId="53" fillId="0" borderId="18" xfId="0" applyNumberFormat="1" applyFont="1" applyBorder="1" applyAlignment="1">
      <alignment horizontal="right"/>
    </xf>
    <xf numFmtId="0" fontId="11" fillId="0" borderId="18" xfId="26" applyFont="1" applyFill="1" applyBorder="1" applyAlignment="1">
      <alignment horizontal="center" vertical="center" wrapText="1"/>
    </xf>
    <xf numFmtId="2" fontId="11" fillId="0" borderId="18" xfId="26" applyNumberFormat="1" applyFont="1" applyFill="1" applyBorder="1" applyAlignment="1">
      <alignment horizontal="right" wrapText="1"/>
    </xf>
    <xf numFmtId="4" fontId="17" fillId="0" borderId="18" xfId="0" applyNumberFormat="1" applyFont="1" applyBorder="1" applyAlignment="1">
      <alignment horizontal="right"/>
    </xf>
    <xf numFmtId="4" fontId="17" fillId="14" borderId="52" xfId="0" applyNumberFormat="1" applyFont="1" applyFill="1" applyBorder="1" applyAlignment="1">
      <alignment horizontal="right"/>
    </xf>
    <xf numFmtId="49" fontId="53" fillId="0" borderId="2" xfId="0" applyNumberFormat="1" applyFont="1" applyBorder="1" applyAlignment="1">
      <alignment horizontal="left" vertical="center"/>
    </xf>
    <xf numFmtId="49" fontId="17" fillId="0" borderId="2" xfId="0" applyNumberFormat="1" applyFont="1" applyBorder="1" applyAlignment="1">
      <alignment horizontal="justify" vertical="center"/>
    </xf>
    <xf numFmtId="0" fontId="11" fillId="0" borderId="2" xfId="0" applyFont="1" applyBorder="1" applyAlignment="1">
      <alignment horizontal="center" vertical="center"/>
    </xf>
    <xf numFmtId="4" fontId="11" fillId="0" borderId="2" xfId="0" applyNumberFormat="1" applyFont="1" applyBorder="1" applyAlignment="1">
      <alignment vertical="center"/>
    </xf>
    <xf numFmtId="4" fontId="53" fillId="0" borderId="2" xfId="0" applyNumberFormat="1" applyFont="1" applyBorder="1" applyAlignment="1">
      <alignment horizontal="right" vertical="center"/>
    </xf>
    <xf numFmtId="0" fontId="0" fillId="0" borderId="0" xfId="0" applyFont="1" applyAlignment="1">
      <alignment horizontal="justify" vertical="center"/>
    </xf>
    <xf numFmtId="0" fontId="9" fillId="0" borderId="0" xfId="0" applyFont="1" applyAlignment="1">
      <alignment horizontal="left" vertical="top" wrapText="1"/>
    </xf>
    <xf numFmtId="0" fontId="0" fillId="0" borderId="0" xfId="0" applyAlignment="1">
      <alignment horizontal="left" vertical="top"/>
    </xf>
    <xf numFmtId="0" fontId="63" fillId="0" borderId="0" xfId="0" applyFont="1" applyAlignment="1">
      <alignment horizontal="justify" vertical="center" wrapText="1"/>
    </xf>
    <xf numFmtId="0" fontId="64" fillId="0" borderId="0" xfId="0" applyFont="1" applyAlignment="1">
      <alignment horizontal="justify" vertical="center" wrapText="1"/>
    </xf>
    <xf numFmtId="0" fontId="65" fillId="0" borderId="0" xfId="0" applyFont="1" applyAlignment="1">
      <alignment horizontal="center" vertical="center" wrapText="1"/>
    </xf>
    <xf numFmtId="0" fontId="63" fillId="0" borderId="0" xfId="0" applyFont="1" applyAlignment="1">
      <alignment horizontal="justify" wrapText="1"/>
    </xf>
    <xf numFmtId="0" fontId="9" fillId="0" borderId="0" xfId="0" applyFont="1" applyAlignment="1">
      <alignment horizontal="center"/>
    </xf>
    <xf numFmtId="0" fontId="0" fillId="0" borderId="0" xfId="0" applyAlignment="1">
      <alignment horizontal="center"/>
    </xf>
    <xf numFmtId="0" fontId="0" fillId="0" borderId="0" xfId="0" applyAlignment="1">
      <alignment horizontal="left" vertical="top" wrapText="1"/>
    </xf>
    <xf numFmtId="0" fontId="9"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xf>
    <xf numFmtId="0" fontId="65" fillId="0" borderId="2" xfId="0" applyFont="1" applyBorder="1" applyAlignment="1">
      <alignment horizontal="center" vertical="center" wrapText="1"/>
    </xf>
    <xf numFmtId="0" fontId="9" fillId="0" borderId="0" xfId="0" applyFont="1" applyAlignment="1">
      <alignment horizontal="justify" vertical="top" wrapText="1"/>
    </xf>
    <xf numFmtId="0" fontId="5" fillId="0" borderId="0" xfId="0" applyFont="1" applyAlignment="1">
      <alignment horizontal="center" vertical="center" wrapText="1"/>
    </xf>
    <xf numFmtId="49" fontId="5" fillId="2" borderId="2" xfId="0" applyNumberFormat="1" applyFont="1" applyFill="1" applyBorder="1" applyAlignment="1">
      <alignment horizontal="right" vertical="center" wrapText="1"/>
    </xf>
    <xf numFmtId="49" fontId="2" fillId="2" borderId="26" xfId="0" applyNumberFormat="1" applyFont="1" applyFill="1" applyBorder="1" applyAlignment="1">
      <alignment horizontal="center" vertical="center" wrapText="1"/>
    </xf>
    <xf numFmtId="0" fontId="0" fillId="2" borderId="27" xfId="0" applyFont="1" applyFill="1" applyBorder="1" applyAlignment="1">
      <alignment horizontal="justify" vertical="center"/>
    </xf>
    <xf numFmtId="0" fontId="0" fillId="2" borderId="28" xfId="0" applyFont="1" applyFill="1" applyBorder="1" applyAlignment="1">
      <alignment horizontal="justify" vertical="center"/>
    </xf>
    <xf numFmtId="0" fontId="0" fillId="2" borderId="2" xfId="0" applyFont="1" applyFill="1" applyBorder="1" applyAlignment="1">
      <alignment horizontal="justify" vertical="center" wrapText="1"/>
    </xf>
    <xf numFmtId="0" fontId="0" fillId="2" borderId="2" xfId="0" applyFont="1" applyFill="1" applyBorder="1" applyAlignment="1">
      <alignment horizontal="justify"/>
    </xf>
    <xf numFmtId="49" fontId="3" fillId="2" borderId="2" xfId="0" applyNumberFormat="1" applyFont="1" applyFill="1" applyBorder="1" applyAlignment="1">
      <alignment horizontal="right" vertical="center" wrapText="1"/>
    </xf>
    <xf numFmtId="0" fontId="5" fillId="2" borderId="2" xfId="0" applyFont="1" applyFill="1" applyBorder="1" applyAlignment="1">
      <alignment horizontal="right" vertical="top" wrapText="1"/>
    </xf>
    <xf numFmtId="49" fontId="2" fillId="2" borderId="29" xfId="0" applyNumberFormat="1" applyFont="1" applyFill="1" applyBorder="1" applyAlignment="1">
      <alignment horizontal="center" vertical="top" wrapText="1"/>
    </xf>
    <xf numFmtId="0" fontId="0" fillId="2" borderId="30" xfId="0" applyFont="1" applyFill="1" applyBorder="1" applyAlignment="1">
      <alignment horizontal="justify"/>
    </xf>
    <xf numFmtId="0" fontId="0" fillId="2" borderId="31" xfId="0" applyFont="1" applyFill="1" applyBorder="1" applyAlignment="1">
      <alignment horizontal="justify"/>
    </xf>
    <xf numFmtId="0" fontId="17" fillId="0" borderId="2" xfId="0" applyFont="1" applyBorder="1" applyAlignment="1">
      <alignment horizontal="left" vertical="center" wrapText="1"/>
    </xf>
    <xf numFmtId="0" fontId="17" fillId="0" borderId="2" xfId="0" applyFont="1" applyBorder="1" applyAlignment="1">
      <alignment horizontal="right" vertical="center" wrapText="1"/>
    </xf>
    <xf numFmtId="4" fontId="18" fillId="0" borderId="2" xfId="0" applyNumberFormat="1" applyFont="1" applyBorder="1" applyAlignment="1">
      <alignment horizontal="left" vertical="center"/>
    </xf>
    <xf numFmtId="0" fontId="16" fillId="0" borderId="0" xfId="0" applyFont="1" applyAlignment="1">
      <alignment horizontal="center" vertical="center"/>
    </xf>
    <xf numFmtId="0" fontId="19" fillId="0" borderId="3" xfId="0" applyFont="1" applyBorder="1" applyAlignment="1">
      <alignment horizontal="center" vertical="top" wrapText="1"/>
    </xf>
    <xf numFmtId="0" fontId="19" fillId="0" borderId="4" xfId="0" applyFont="1" applyBorder="1" applyAlignment="1">
      <alignment horizontal="center" vertical="top"/>
    </xf>
    <xf numFmtId="0" fontId="19" fillId="0" borderId="5" xfId="0" applyFont="1" applyBorder="1" applyAlignment="1">
      <alignment horizontal="center" vertical="top"/>
    </xf>
    <xf numFmtId="0" fontId="25" fillId="0" borderId="7" xfId="0" applyFont="1" applyFill="1" applyBorder="1" applyAlignment="1">
      <alignment horizontal="center" vertical="top"/>
    </xf>
    <xf numFmtId="0" fontId="25" fillId="0" borderId="2" xfId="0" applyFont="1" applyFill="1" applyBorder="1" applyAlignment="1">
      <alignment horizontal="center" vertical="top"/>
    </xf>
    <xf numFmtId="0" fontId="17" fillId="0" borderId="7" xfId="0" applyFont="1" applyBorder="1" applyAlignment="1">
      <alignment horizontal="right" vertical="center" wrapText="1"/>
    </xf>
    <xf numFmtId="0" fontId="17" fillId="14" borderId="7" xfId="0" applyFont="1" applyFill="1" applyBorder="1" applyAlignment="1">
      <alignment horizontal="right" vertical="center" wrapText="1"/>
    </xf>
    <xf numFmtId="0" fontId="17" fillId="0" borderId="2" xfId="0" applyFont="1" applyBorder="1" applyAlignment="1">
      <alignment horizontal="center" vertical="top" wrapText="1"/>
    </xf>
    <xf numFmtId="0" fontId="17" fillId="14" borderId="52" xfId="0" applyFont="1" applyFill="1" applyBorder="1" applyAlignment="1">
      <alignment horizontal="right" vertical="top" wrapText="1"/>
    </xf>
    <xf numFmtId="0" fontId="41" fillId="0" borderId="21" xfId="6" applyFont="1" applyBorder="1" applyAlignment="1">
      <alignment horizontal="left"/>
    </xf>
    <xf numFmtId="0" fontId="46" fillId="11" borderId="2" xfId="6" applyFont="1" applyFill="1" applyAlignment="1">
      <alignment horizontal="left" vertical="center" wrapText="1"/>
    </xf>
    <xf numFmtId="0" fontId="11" fillId="0" borderId="2" xfId="0" applyNumberFormat="1" applyFont="1" applyBorder="1" applyAlignment="1">
      <alignment horizontal="right" vertical="center"/>
    </xf>
    <xf numFmtId="0" fontId="0" fillId="0" borderId="0" xfId="0" applyNumberFormat="1" applyAlignment="1">
      <alignment horizontal="right" vertical="center"/>
    </xf>
    <xf numFmtId="0" fontId="0" fillId="0" borderId="0" xfId="0" applyAlignment="1">
      <alignment horizontal="right" vertical="center"/>
    </xf>
    <xf numFmtId="0" fontId="11" fillId="0" borderId="18" xfId="0" applyFont="1" applyBorder="1" applyAlignment="1">
      <alignment horizontal="left" vertical="center"/>
    </xf>
    <xf numFmtId="0" fontId="0" fillId="0" borderId="18" xfId="0" applyBorder="1" applyAlignment="1">
      <alignment horizontal="left" vertical="center"/>
    </xf>
    <xf numFmtId="49" fontId="53" fillId="0" borderId="2" xfId="0" applyNumberFormat="1" applyFont="1" applyBorder="1" applyAlignment="1">
      <alignment horizontal="right" vertical="top"/>
    </xf>
    <xf numFmtId="1" fontId="53" fillId="0" borderId="2" xfId="0" applyNumberFormat="1" applyFont="1" applyBorder="1" applyAlignment="1" applyProtection="1">
      <alignment horizontal="right" vertical="center" wrapText="1"/>
    </xf>
    <xf numFmtId="0" fontId="53" fillId="0" borderId="2" xfId="0" applyFont="1" applyBorder="1" applyAlignment="1">
      <alignment horizontal="right" wrapText="1"/>
    </xf>
    <xf numFmtId="49" fontId="22" fillId="0" borderId="2" xfId="0" applyNumberFormat="1" applyFont="1" applyBorder="1" applyAlignment="1">
      <alignment horizontal="center" vertical="center" wrapText="1"/>
    </xf>
    <xf numFmtId="0" fontId="53" fillId="0" borderId="2" xfId="37" applyFont="1" applyFill="1" applyAlignment="1">
      <alignment horizontal="right"/>
    </xf>
    <xf numFmtId="0" fontId="40" fillId="0" borderId="2" xfId="0" applyFont="1" applyBorder="1" applyAlignment="1">
      <alignment horizontal="right" vertical="top" wrapText="1"/>
    </xf>
    <xf numFmtId="0" fontId="53" fillId="0" borderId="2" xfId="0" applyFont="1" applyBorder="1" applyAlignment="1">
      <alignment horizontal="right" vertical="top" wrapText="1"/>
    </xf>
    <xf numFmtId="49" fontId="3" fillId="2" borderId="46" xfId="0" applyNumberFormat="1" applyFont="1" applyFill="1" applyBorder="1" applyAlignment="1">
      <alignment horizontal="left" vertical="center" wrapText="1"/>
    </xf>
    <xf numFmtId="49" fontId="3" fillId="2" borderId="47" xfId="0" applyNumberFormat="1" applyFont="1" applyFill="1" applyBorder="1" applyAlignment="1">
      <alignment horizontal="left" vertical="center" wrapText="1"/>
    </xf>
    <xf numFmtId="49" fontId="3" fillId="2" borderId="48" xfId="0" applyNumberFormat="1" applyFont="1" applyFill="1" applyBorder="1" applyAlignment="1">
      <alignment horizontal="left" vertical="center" wrapText="1"/>
    </xf>
    <xf numFmtId="49" fontId="3" fillId="14" borderId="49" xfId="0" applyNumberFormat="1" applyFont="1" applyFill="1" applyBorder="1" applyAlignment="1">
      <alignment horizontal="left" vertical="center" wrapText="1"/>
    </xf>
    <xf numFmtId="49" fontId="3" fillId="14" borderId="50" xfId="0" applyNumberFormat="1" applyFont="1" applyFill="1" applyBorder="1" applyAlignment="1">
      <alignment horizontal="left" vertical="center" wrapText="1"/>
    </xf>
    <xf numFmtId="49" fontId="3" fillId="14" borderId="51" xfId="0" applyNumberFormat="1" applyFont="1" applyFill="1" applyBorder="1" applyAlignment="1">
      <alignment horizontal="left" vertical="center" wrapText="1"/>
    </xf>
    <xf numFmtId="0" fontId="70" fillId="0" borderId="0" xfId="0" applyNumberFormat="1" applyFont="1" applyAlignment="1">
      <alignment horizontal="center" vertical="center"/>
    </xf>
    <xf numFmtId="49" fontId="3" fillId="2" borderId="43" xfId="0" applyNumberFormat="1" applyFont="1" applyFill="1" applyBorder="1" applyAlignment="1">
      <alignment horizontal="left" vertical="center" wrapText="1"/>
    </xf>
    <xf numFmtId="49" fontId="3" fillId="2" borderId="44" xfId="0" applyNumberFormat="1" applyFont="1" applyFill="1" applyBorder="1" applyAlignment="1">
      <alignment horizontal="left" vertical="center" wrapText="1"/>
    </xf>
    <xf numFmtId="49" fontId="3" fillId="2" borderId="45" xfId="0" applyNumberFormat="1" applyFont="1" applyFill="1" applyBorder="1" applyAlignment="1">
      <alignment horizontal="left" vertical="center" wrapText="1"/>
    </xf>
  </cellXfs>
  <cellStyles count="76">
    <cellStyle name="Accent" xfId="7" xr:uid="{00000000-0005-0000-0000-000000000000}"/>
    <cellStyle name="Accent 1" xfId="8" xr:uid="{00000000-0005-0000-0000-000001000000}"/>
    <cellStyle name="Accent 2" xfId="9" xr:uid="{00000000-0005-0000-0000-000002000000}"/>
    <cellStyle name="Accent 3" xfId="10" xr:uid="{00000000-0005-0000-0000-000003000000}"/>
    <cellStyle name="Bad 2" xfId="11" xr:uid="{00000000-0005-0000-0000-000004000000}"/>
    <cellStyle name="Comma 2" xfId="25" xr:uid="{00000000-0005-0000-0000-000005000000}"/>
    <cellStyle name="Currency 2" xfId="2" xr:uid="{00000000-0005-0000-0000-000006000000}"/>
    <cellStyle name="Currency 3" xfId="3" xr:uid="{00000000-0005-0000-0000-000007000000}"/>
    <cellStyle name="Error" xfId="12" xr:uid="{00000000-0005-0000-0000-000008000000}"/>
    <cellStyle name="Excel Built-in Comma" xfId="13" xr:uid="{00000000-0005-0000-0000-000009000000}"/>
    <cellStyle name="Footnote" xfId="14" xr:uid="{00000000-0005-0000-0000-00000A000000}"/>
    <cellStyle name="Good 2" xfId="15" xr:uid="{00000000-0005-0000-0000-00000B000000}"/>
    <cellStyle name="Heading (user)" xfId="16" xr:uid="{00000000-0005-0000-0000-00000C000000}"/>
    <cellStyle name="Heading 1 2" xfId="17" xr:uid="{00000000-0005-0000-0000-00000D000000}"/>
    <cellStyle name="Heading 2 2" xfId="18" xr:uid="{00000000-0005-0000-0000-00000E000000}"/>
    <cellStyle name="Hyperlink" xfId="19" xr:uid="{00000000-0005-0000-0000-00000F000000}"/>
    <cellStyle name="Neutral 2" xfId="20" xr:uid="{00000000-0005-0000-0000-000010000000}"/>
    <cellStyle name="Normal 10 2 2 2" xfId="28" xr:uid="{00000000-0005-0000-0000-000011000000}"/>
    <cellStyle name="Normal 10 2 2 2 2" xfId="64" xr:uid="{00000000-0005-0000-0000-000012000000}"/>
    <cellStyle name="Normal 10 2 2 2 3" xfId="47" xr:uid="{00000000-0005-0000-0000-000013000000}"/>
    <cellStyle name="Normal 101" xfId="31" xr:uid="{00000000-0005-0000-0000-000014000000}"/>
    <cellStyle name="Normal 101 2" xfId="66" xr:uid="{00000000-0005-0000-0000-000015000000}"/>
    <cellStyle name="Normal 101 3" xfId="49" xr:uid="{00000000-0005-0000-0000-000016000000}"/>
    <cellStyle name="Normal 105" xfId="35" xr:uid="{00000000-0005-0000-0000-000017000000}"/>
    <cellStyle name="Normal 105 2" xfId="69" xr:uid="{00000000-0005-0000-0000-000018000000}"/>
    <cellStyle name="Normal 105 3" xfId="52" xr:uid="{00000000-0005-0000-0000-000019000000}"/>
    <cellStyle name="Normal 111" xfId="29" xr:uid="{00000000-0005-0000-0000-00001A000000}"/>
    <cellStyle name="Normal 111 2" xfId="65" xr:uid="{00000000-0005-0000-0000-00001B000000}"/>
    <cellStyle name="Normal 111 3" xfId="48" xr:uid="{00000000-0005-0000-0000-00001C000000}"/>
    <cellStyle name="Normal 119" xfId="38" xr:uid="{00000000-0005-0000-0000-00001D000000}"/>
    <cellStyle name="Normal 119 2" xfId="71" xr:uid="{00000000-0005-0000-0000-00001E000000}"/>
    <cellStyle name="Normal 119 3" xfId="54" xr:uid="{00000000-0005-0000-0000-00001F000000}"/>
    <cellStyle name="Normal 120" xfId="39" xr:uid="{00000000-0005-0000-0000-000020000000}"/>
    <cellStyle name="Normal 120 2" xfId="72" xr:uid="{00000000-0005-0000-0000-000021000000}"/>
    <cellStyle name="Normal 120 3" xfId="55" xr:uid="{00000000-0005-0000-0000-000022000000}"/>
    <cellStyle name="Normal 121" xfId="40" xr:uid="{00000000-0005-0000-0000-000023000000}"/>
    <cellStyle name="Normal 121 2" xfId="73" xr:uid="{00000000-0005-0000-0000-000024000000}"/>
    <cellStyle name="Normal 121 3" xfId="56" xr:uid="{00000000-0005-0000-0000-000025000000}"/>
    <cellStyle name="Normal 14 2 4" xfId="42" xr:uid="{00000000-0005-0000-0000-000026000000}"/>
    <cellStyle name="Normal 14 2 4 2" xfId="75" xr:uid="{00000000-0005-0000-0000-000027000000}"/>
    <cellStyle name="Normal 14 2 4 3" xfId="58" xr:uid="{00000000-0005-0000-0000-000028000000}"/>
    <cellStyle name="Normal 2" xfId="1" xr:uid="{00000000-0005-0000-0000-000029000000}"/>
    <cellStyle name="Normal 2 10 2 2" xfId="27" xr:uid="{00000000-0005-0000-0000-00002A000000}"/>
    <cellStyle name="Normal 2 10 2 2 2" xfId="63" xr:uid="{00000000-0005-0000-0000-00002B000000}"/>
    <cellStyle name="Normal 2 10 2 2 3" xfId="46" xr:uid="{00000000-0005-0000-0000-00002C000000}"/>
    <cellStyle name="Normal 26 5" xfId="30" xr:uid="{00000000-0005-0000-0000-00002D000000}"/>
    <cellStyle name="Normal 3" xfId="4" xr:uid="{00000000-0005-0000-0000-00002E000000}"/>
    <cellStyle name="Normal 3 2" xfId="60" xr:uid="{00000000-0005-0000-0000-00002F000000}"/>
    <cellStyle name="Normal 3 3" xfId="44" xr:uid="{00000000-0005-0000-0000-000030000000}"/>
    <cellStyle name="Normal 3 9 2 2" xfId="41" xr:uid="{00000000-0005-0000-0000-000031000000}"/>
    <cellStyle name="Normal 3 9 2 2 2" xfId="74" xr:uid="{00000000-0005-0000-0000-000032000000}"/>
    <cellStyle name="Normal 3 9 2 2 3" xfId="57" xr:uid="{00000000-0005-0000-0000-000033000000}"/>
    <cellStyle name="Normal 4" xfId="5" xr:uid="{00000000-0005-0000-0000-000034000000}"/>
    <cellStyle name="Normal 4 2" xfId="61" xr:uid="{00000000-0005-0000-0000-000035000000}"/>
    <cellStyle name="Normal 4 3" xfId="45" xr:uid="{00000000-0005-0000-0000-000036000000}"/>
    <cellStyle name="Normal 5" xfId="6" xr:uid="{00000000-0005-0000-0000-000037000000}"/>
    <cellStyle name="Normal 6" xfId="59" xr:uid="{00000000-0005-0000-0000-000038000000}"/>
    <cellStyle name="Normal 7" xfId="62" xr:uid="{00000000-0005-0000-0000-000039000000}"/>
    <cellStyle name="Normal 8" xfId="43" xr:uid="{00000000-0005-0000-0000-00003A000000}"/>
    <cellStyle name="Normalno" xfId="0" builtinId="0"/>
    <cellStyle name="Normalno 2 2 2" xfId="37" xr:uid="{00000000-0005-0000-0000-00003C000000}"/>
    <cellStyle name="Normalno 2 2 2 2" xfId="70" xr:uid="{00000000-0005-0000-0000-00003D000000}"/>
    <cellStyle name="Normalno 2 2 2 3" xfId="53" xr:uid="{00000000-0005-0000-0000-00003E000000}"/>
    <cellStyle name="Normalno 3 4" xfId="33" xr:uid="{00000000-0005-0000-0000-00003F000000}"/>
    <cellStyle name="Normalno 3 4 2" xfId="67" xr:uid="{00000000-0005-0000-0000-000040000000}"/>
    <cellStyle name="Normalno 3 4 3" xfId="50" xr:uid="{00000000-0005-0000-0000-000041000000}"/>
    <cellStyle name="Note 2" xfId="21" xr:uid="{00000000-0005-0000-0000-000042000000}"/>
    <cellStyle name="Postotak 2 2 5 2" xfId="34" xr:uid="{00000000-0005-0000-0000-000043000000}"/>
    <cellStyle name="Postotak 2 2 5 2 2" xfId="68" xr:uid="{00000000-0005-0000-0000-000044000000}"/>
    <cellStyle name="Postotak 2 2 5 2 3" xfId="51" xr:uid="{00000000-0005-0000-0000-000045000000}"/>
    <cellStyle name="Status" xfId="22" xr:uid="{00000000-0005-0000-0000-000046000000}"/>
    <cellStyle name="Stil 1" xfId="32" xr:uid="{00000000-0005-0000-0000-000047000000}"/>
    <cellStyle name="Style 1" xfId="26" xr:uid="{00000000-0005-0000-0000-000048000000}"/>
    <cellStyle name="Text" xfId="23" xr:uid="{00000000-0005-0000-0000-000049000000}"/>
    <cellStyle name="Valuta 4" xfId="36" xr:uid="{00000000-0005-0000-0000-00004A000000}"/>
    <cellStyle name="Warning" xfId="24" xr:uid="{00000000-0005-0000-0000-00004B00000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515151"/>
      <rgbColor rgb="FFAAAAAA"/>
      <rgbColor rgb="FFFF2600"/>
      <rgbColor rgb="FFDD0806"/>
      <rgbColor rgb="FFA7A7A7"/>
      <rgbColor rgb="FFFF000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jpe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866775</xdr:colOff>
      <xdr:row>2</xdr:row>
      <xdr:rowOff>9525</xdr:rowOff>
    </xdr:to>
    <xdr:pic>
      <xdr:nvPicPr>
        <xdr:cNvPr id="2" name="Slika 2" descr="logo_ETSfarago.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239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1</xdr:col>
      <xdr:colOff>866775</xdr:colOff>
      <xdr:row>2</xdr:row>
      <xdr:rowOff>9525</xdr:rowOff>
    </xdr:to>
    <xdr:pic>
      <xdr:nvPicPr>
        <xdr:cNvPr id="3" name="Slika 2" descr="logo_ETSfarago.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239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xdr:row>
      <xdr:rowOff>0</xdr:rowOff>
    </xdr:from>
    <xdr:to>
      <xdr:col>1</xdr:col>
      <xdr:colOff>771525</xdr:colOff>
      <xdr:row>26</xdr:row>
      <xdr:rowOff>9525</xdr:rowOff>
    </xdr:to>
    <xdr:pic>
      <xdr:nvPicPr>
        <xdr:cNvPr id="11" name="Slika 2" descr="logo_ETSfarago.jpg">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xdr:row>
      <xdr:rowOff>0</xdr:rowOff>
    </xdr:from>
    <xdr:to>
      <xdr:col>1</xdr:col>
      <xdr:colOff>762000</xdr:colOff>
      <xdr:row>26</xdr:row>
      <xdr:rowOff>9525</xdr:rowOff>
    </xdr:to>
    <xdr:pic>
      <xdr:nvPicPr>
        <xdr:cNvPr id="12" name="Slika 2" descr="logo_ETSfarago.jpg">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xdr:row>
      <xdr:rowOff>0</xdr:rowOff>
    </xdr:from>
    <xdr:to>
      <xdr:col>1</xdr:col>
      <xdr:colOff>771525</xdr:colOff>
      <xdr:row>26</xdr:row>
      <xdr:rowOff>9525</xdr:rowOff>
    </xdr:to>
    <xdr:pic>
      <xdr:nvPicPr>
        <xdr:cNvPr id="13" name="Slika 3" descr="logo_ETSfarago.jpg">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xdr:row>
      <xdr:rowOff>0</xdr:rowOff>
    </xdr:from>
    <xdr:to>
      <xdr:col>1</xdr:col>
      <xdr:colOff>771525</xdr:colOff>
      <xdr:row>26</xdr:row>
      <xdr:rowOff>9525</xdr:rowOff>
    </xdr:to>
    <xdr:pic>
      <xdr:nvPicPr>
        <xdr:cNvPr id="14" name="Slika 4" descr="logo_ETSfarago.jpg">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xdr:row>
      <xdr:rowOff>0</xdr:rowOff>
    </xdr:from>
    <xdr:to>
      <xdr:col>1</xdr:col>
      <xdr:colOff>771525</xdr:colOff>
      <xdr:row>26</xdr:row>
      <xdr:rowOff>9525</xdr:rowOff>
    </xdr:to>
    <xdr:pic>
      <xdr:nvPicPr>
        <xdr:cNvPr id="15" name="Slika 2" descr="logo_ETSfarago.jpg">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xdr:row>
      <xdr:rowOff>0</xdr:rowOff>
    </xdr:from>
    <xdr:to>
      <xdr:col>1</xdr:col>
      <xdr:colOff>762000</xdr:colOff>
      <xdr:row>26</xdr:row>
      <xdr:rowOff>9525</xdr:rowOff>
    </xdr:to>
    <xdr:pic>
      <xdr:nvPicPr>
        <xdr:cNvPr id="16" name="Slika 2" descr="logo_ETSfarago.jpg">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xdr:row>
      <xdr:rowOff>0</xdr:rowOff>
    </xdr:from>
    <xdr:to>
      <xdr:col>1</xdr:col>
      <xdr:colOff>762000</xdr:colOff>
      <xdr:row>26</xdr:row>
      <xdr:rowOff>9525</xdr:rowOff>
    </xdr:to>
    <xdr:pic>
      <xdr:nvPicPr>
        <xdr:cNvPr id="17" name="Slika 2" descr="logo_ETSfarago.jpg">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140</xdr:row>
      <xdr:rowOff>0</xdr:rowOff>
    </xdr:from>
    <xdr:to>
      <xdr:col>1</xdr:col>
      <xdr:colOff>771525</xdr:colOff>
      <xdr:row>141</xdr:row>
      <xdr:rowOff>9525</xdr:rowOff>
    </xdr:to>
    <xdr:pic>
      <xdr:nvPicPr>
        <xdr:cNvPr id="18" name="Slika 2" descr="logo_ETSfarago.jpg">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140</xdr:row>
      <xdr:rowOff>0</xdr:rowOff>
    </xdr:from>
    <xdr:to>
      <xdr:col>1</xdr:col>
      <xdr:colOff>762000</xdr:colOff>
      <xdr:row>141</xdr:row>
      <xdr:rowOff>9525</xdr:rowOff>
    </xdr:to>
    <xdr:pic>
      <xdr:nvPicPr>
        <xdr:cNvPr id="19" name="Slika 2" descr="logo_ETSfarago.jpg">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140</xdr:row>
      <xdr:rowOff>0</xdr:rowOff>
    </xdr:from>
    <xdr:to>
      <xdr:col>1</xdr:col>
      <xdr:colOff>771525</xdr:colOff>
      <xdr:row>141</xdr:row>
      <xdr:rowOff>9525</xdr:rowOff>
    </xdr:to>
    <xdr:pic>
      <xdr:nvPicPr>
        <xdr:cNvPr id="20" name="Slika 3" descr="logo_ETSfarago.jpg">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140</xdr:row>
      <xdr:rowOff>0</xdr:rowOff>
    </xdr:from>
    <xdr:to>
      <xdr:col>1</xdr:col>
      <xdr:colOff>771525</xdr:colOff>
      <xdr:row>141</xdr:row>
      <xdr:rowOff>9525</xdr:rowOff>
    </xdr:to>
    <xdr:pic>
      <xdr:nvPicPr>
        <xdr:cNvPr id="21" name="Slika 4" descr="logo_ETSfarago.jpg">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140</xdr:row>
      <xdr:rowOff>0</xdr:rowOff>
    </xdr:from>
    <xdr:to>
      <xdr:col>1</xdr:col>
      <xdr:colOff>771525</xdr:colOff>
      <xdr:row>141</xdr:row>
      <xdr:rowOff>9525</xdr:rowOff>
    </xdr:to>
    <xdr:pic>
      <xdr:nvPicPr>
        <xdr:cNvPr id="22" name="Slika 2" descr="logo_ETSfarago.jpg">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140</xdr:row>
      <xdr:rowOff>0</xdr:rowOff>
    </xdr:from>
    <xdr:to>
      <xdr:col>1</xdr:col>
      <xdr:colOff>762000</xdr:colOff>
      <xdr:row>141</xdr:row>
      <xdr:rowOff>9525</xdr:rowOff>
    </xdr:to>
    <xdr:pic>
      <xdr:nvPicPr>
        <xdr:cNvPr id="23" name="Slika 2" descr="logo_ETSfarago.jpg">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140</xdr:row>
      <xdr:rowOff>0</xdr:rowOff>
    </xdr:from>
    <xdr:to>
      <xdr:col>1</xdr:col>
      <xdr:colOff>762000</xdr:colOff>
      <xdr:row>141</xdr:row>
      <xdr:rowOff>9525</xdr:rowOff>
    </xdr:to>
    <xdr:pic>
      <xdr:nvPicPr>
        <xdr:cNvPr id="24" name="Slika 2" descr="logo_ETSfarago.jpg">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160</xdr:row>
      <xdr:rowOff>0</xdr:rowOff>
    </xdr:from>
    <xdr:to>
      <xdr:col>1</xdr:col>
      <xdr:colOff>857250</xdr:colOff>
      <xdr:row>161</xdr:row>
      <xdr:rowOff>9525</xdr:rowOff>
    </xdr:to>
    <xdr:pic>
      <xdr:nvPicPr>
        <xdr:cNvPr id="25" name="Slika 2" descr="logo_ETSfarago.jpg">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160</xdr:row>
      <xdr:rowOff>0</xdr:rowOff>
    </xdr:from>
    <xdr:to>
      <xdr:col>1</xdr:col>
      <xdr:colOff>857250</xdr:colOff>
      <xdr:row>161</xdr:row>
      <xdr:rowOff>9525</xdr:rowOff>
    </xdr:to>
    <xdr:pic>
      <xdr:nvPicPr>
        <xdr:cNvPr id="26" name="Slika 2" descr="logo_ETSfarago.jpg">
          <a:extLst>
            <a:ext uri="{FF2B5EF4-FFF2-40B4-BE49-F238E27FC236}">
              <a16:creationId xmlns:a16="http://schemas.microsoft.com/office/drawing/2014/main" id="{00000000-0008-0000-0400-00001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160</xdr:row>
      <xdr:rowOff>0</xdr:rowOff>
    </xdr:from>
    <xdr:to>
      <xdr:col>1</xdr:col>
      <xdr:colOff>857250</xdr:colOff>
      <xdr:row>161</xdr:row>
      <xdr:rowOff>9525</xdr:rowOff>
    </xdr:to>
    <xdr:pic>
      <xdr:nvPicPr>
        <xdr:cNvPr id="27" name="Slika 3" descr="logo_ETSfarago.jpg">
          <a:extLst>
            <a:ext uri="{FF2B5EF4-FFF2-40B4-BE49-F238E27FC236}">
              <a16:creationId xmlns:a16="http://schemas.microsoft.com/office/drawing/2014/main" id="{00000000-0008-0000-0400-00001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160</xdr:row>
      <xdr:rowOff>0</xdr:rowOff>
    </xdr:from>
    <xdr:to>
      <xdr:col>1</xdr:col>
      <xdr:colOff>857250</xdr:colOff>
      <xdr:row>161</xdr:row>
      <xdr:rowOff>9525</xdr:rowOff>
    </xdr:to>
    <xdr:pic>
      <xdr:nvPicPr>
        <xdr:cNvPr id="28" name="Slika 4" descr="logo_ETSfarago.jpg">
          <a:extLst>
            <a:ext uri="{FF2B5EF4-FFF2-40B4-BE49-F238E27FC236}">
              <a16:creationId xmlns:a16="http://schemas.microsoft.com/office/drawing/2014/main" id="{00000000-0008-0000-0400-00001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160</xdr:row>
      <xdr:rowOff>0</xdr:rowOff>
    </xdr:from>
    <xdr:to>
      <xdr:col>1</xdr:col>
      <xdr:colOff>857250</xdr:colOff>
      <xdr:row>161</xdr:row>
      <xdr:rowOff>9525</xdr:rowOff>
    </xdr:to>
    <xdr:pic>
      <xdr:nvPicPr>
        <xdr:cNvPr id="29" name="Slika 5" descr="logo_ETSfarago.jpg">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160</xdr:row>
      <xdr:rowOff>0</xdr:rowOff>
    </xdr:from>
    <xdr:to>
      <xdr:col>1</xdr:col>
      <xdr:colOff>857250</xdr:colOff>
      <xdr:row>161</xdr:row>
      <xdr:rowOff>9525</xdr:rowOff>
    </xdr:to>
    <xdr:pic>
      <xdr:nvPicPr>
        <xdr:cNvPr id="30" name="Slika 2" descr="logo_ETSfarago.jpg">
          <a:extLst>
            <a:ext uri="{FF2B5EF4-FFF2-40B4-BE49-F238E27FC236}">
              <a16:creationId xmlns:a16="http://schemas.microsoft.com/office/drawing/2014/main" id="{00000000-0008-0000-0400-00001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160</xdr:row>
      <xdr:rowOff>0</xdr:rowOff>
    </xdr:from>
    <xdr:to>
      <xdr:col>1</xdr:col>
      <xdr:colOff>857250</xdr:colOff>
      <xdr:row>161</xdr:row>
      <xdr:rowOff>9525</xdr:rowOff>
    </xdr:to>
    <xdr:pic>
      <xdr:nvPicPr>
        <xdr:cNvPr id="31" name="Slika 2" descr="logo_ETSfarago.jpg">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160</xdr:row>
      <xdr:rowOff>0</xdr:rowOff>
    </xdr:from>
    <xdr:to>
      <xdr:col>1</xdr:col>
      <xdr:colOff>857250</xdr:colOff>
      <xdr:row>161</xdr:row>
      <xdr:rowOff>9525</xdr:rowOff>
    </xdr:to>
    <xdr:pic>
      <xdr:nvPicPr>
        <xdr:cNvPr id="32" name="Slika 2" descr="logo_ETSfarago.jpg">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208</xdr:row>
      <xdr:rowOff>0</xdr:rowOff>
    </xdr:from>
    <xdr:to>
      <xdr:col>1</xdr:col>
      <xdr:colOff>857250</xdr:colOff>
      <xdr:row>209</xdr:row>
      <xdr:rowOff>9525</xdr:rowOff>
    </xdr:to>
    <xdr:pic>
      <xdr:nvPicPr>
        <xdr:cNvPr id="33" name="Slika 2" descr="logo_ETSfarago.jpg">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208</xdr:row>
      <xdr:rowOff>0</xdr:rowOff>
    </xdr:from>
    <xdr:to>
      <xdr:col>1</xdr:col>
      <xdr:colOff>857250</xdr:colOff>
      <xdr:row>209</xdr:row>
      <xdr:rowOff>9525</xdr:rowOff>
    </xdr:to>
    <xdr:pic>
      <xdr:nvPicPr>
        <xdr:cNvPr id="34" name="Slika 2" descr="logo_ETSfarago.jpg">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208</xdr:row>
      <xdr:rowOff>0</xdr:rowOff>
    </xdr:from>
    <xdr:to>
      <xdr:col>1</xdr:col>
      <xdr:colOff>857250</xdr:colOff>
      <xdr:row>209</xdr:row>
      <xdr:rowOff>9525</xdr:rowOff>
    </xdr:to>
    <xdr:pic>
      <xdr:nvPicPr>
        <xdr:cNvPr id="35" name="Slika 3" descr="logo_ETSfarago.jpg">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208</xdr:row>
      <xdr:rowOff>0</xdr:rowOff>
    </xdr:from>
    <xdr:to>
      <xdr:col>1</xdr:col>
      <xdr:colOff>857250</xdr:colOff>
      <xdr:row>209</xdr:row>
      <xdr:rowOff>9525</xdr:rowOff>
    </xdr:to>
    <xdr:pic>
      <xdr:nvPicPr>
        <xdr:cNvPr id="36" name="Slika 4" descr="logo_ETSfarago.jpg">
          <a:extLst>
            <a:ext uri="{FF2B5EF4-FFF2-40B4-BE49-F238E27FC236}">
              <a16:creationId xmlns:a16="http://schemas.microsoft.com/office/drawing/2014/main" id="{00000000-0008-0000-0400-00002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208</xdr:row>
      <xdr:rowOff>0</xdr:rowOff>
    </xdr:from>
    <xdr:to>
      <xdr:col>1</xdr:col>
      <xdr:colOff>857250</xdr:colOff>
      <xdr:row>209</xdr:row>
      <xdr:rowOff>9525</xdr:rowOff>
    </xdr:to>
    <xdr:pic>
      <xdr:nvPicPr>
        <xdr:cNvPr id="37" name="Slika 5" descr="logo_ETSfarago.jpg">
          <a:extLst>
            <a:ext uri="{FF2B5EF4-FFF2-40B4-BE49-F238E27FC236}">
              <a16:creationId xmlns:a16="http://schemas.microsoft.com/office/drawing/2014/main" id="{00000000-0008-0000-0400-00002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208</xdr:row>
      <xdr:rowOff>0</xdr:rowOff>
    </xdr:from>
    <xdr:to>
      <xdr:col>1</xdr:col>
      <xdr:colOff>857250</xdr:colOff>
      <xdr:row>209</xdr:row>
      <xdr:rowOff>9525</xdr:rowOff>
    </xdr:to>
    <xdr:pic>
      <xdr:nvPicPr>
        <xdr:cNvPr id="38" name="Slika 2" descr="logo_ETSfarago.jpg">
          <a:extLst>
            <a:ext uri="{FF2B5EF4-FFF2-40B4-BE49-F238E27FC236}">
              <a16:creationId xmlns:a16="http://schemas.microsoft.com/office/drawing/2014/main" id="{00000000-0008-0000-04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208</xdr:row>
      <xdr:rowOff>0</xdr:rowOff>
    </xdr:from>
    <xdr:to>
      <xdr:col>1</xdr:col>
      <xdr:colOff>857250</xdr:colOff>
      <xdr:row>209</xdr:row>
      <xdr:rowOff>9525</xdr:rowOff>
    </xdr:to>
    <xdr:pic>
      <xdr:nvPicPr>
        <xdr:cNvPr id="39" name="Slika 2" descr="logo_ETSfarago.jpg">
          <a:extLst>
            <a:ext uri="{FF2B5EF4-FFF2-40B4-BE49-F238E27FC236}">
              <a16:creationId xmlns:a16="http://schemas.microsoft.com/office/drawing/2014/main" id="{00000000-0008-0000-04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208</xdr:row>
      <xdr:rowOff>0</xdr:rowOff>
    </xdr:from>
    <xdr:to>
      <xdr:col>1</xdr:col>
      <xdr:colOff>857250</xdr:colOff>
      <xdr:row>209</xdr:row>
      <xdr:rowOff>9525</xdr:rowOff>
    </xdr:to>
    <xdr:pic>
      <xdr:nvPicPr>
        <xdr:cNvPr id="40" name="Slika 2" descr="logo_ETSfarago.jpg">
          <a:extLst>
            <a:ext uri="{FF2B5EF4-FFF2-40B4-BE49-F238E27FC236}">
              <a16:creationId xmlns:a16="http://schemas.microsoft.com/office/drawing/2014/main" id="{00000000-0008-0000-04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001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225</xdr:row>
      <xdr:rowOff>0</xdr:rowOff>
    </xdr:from>
    <xdr:to>
      <xdr:col>1</xdr:col>
      <xdr:colOff>771525</xdr:colOff>
      <xdr:row>226</xdr:row>
      <xdr:rowOff>9525</xdr:rowOff>
    </xdr:to>
    <xdr:pic>
      <xdr:nvPicPr>
        <xdr:cNvPr id="41" name="Slika 2" descr="logo_ETSfarago.jpg">
          <a:extLst>
            <a:ext uri="{FF2B5EF4-FFF2-40B4-BE49-F238E27FC236}">
              <a16:creationId xmlns:a16="http://schemas.microsoft.com/office/drawing/2014/main" id="{00000000-0008-0000-04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225</xdr:row>
      <xdr:rowOff>0</xdr:rowOff>
    </xdr:from>
    <xdr:to>
      <xdr:col>1</xdr:col>
      <xdr:colOff>771525</xdr:colOff>
      <xdr:row>226</xdr:row>
      <xdr:rowOff>9525</xdr:rowOff>
    </xdr:to>
    <xdr:pic>
      <xdr:nvPicPr>
        <xdr:cNvPr id="42" name="Slika 2" descr="logo_ETSfarago.jpg">
          <a:extLst>
            <a:ext uri="{FF2B5EF4-FFF2-40B4-BE49-F238E27FC236}">
              <a16:creationId xmlns:a16="http://schemas.microsoft.com/office/drawing/2014/main" id="{00000000-0008-0000-0400-00002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225</xdr:row>
      <xdr:rowOff>0</xdr:rowOff>
    </xdr:from>
    <xdr:to>
      <xdr:col>1</xdr:col>
      <xdr:colOff>762000</xdr:colOff>
      <xdr:row>226</xdr:row>
      <xdr:rowOff>9525</xdr:rowOff>
    </xdr:to>
    <xdr:pic>
      <xdr:nvPicPr>
        <xdr:cNvPr id="43" name="Slika 3" descr="logo_ETSfarago.jpg">
          <a:extLst>
            <a:ext uri="{FF2B5EF4-FFF2-40B4-BE49-F238E27FC236}">
              <a16:creationId xmlns:a16="http://schemas.microsoft.com/office/drawing/2014/main" id="{00000000-0008-0000-0400-00002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225</xdr:row>
      <xdr:rowOff>0</xdr:rowOff>
    </xdr:from>
    <xdr:to>
      <xdr:col>1</xdr:col>
      <xdr:colOff>771525</xdr:colOff>
      <xdr:row>226</xdr:row>
      <xdr:rowOff>9525</xdr:rowOff>
    </xdr:to>
    <xdr:pic>
      <xdr:nvPicPr>
        <xdr:cNvPr id="44" name="Slika 4" descr="logo_ETSfarago.jpg">
          <a:extLst>
            <a:ext uri="{FF2B5EF4-FFF2-40B4-BE49-F238E27FC236}">
              <a16:creationId xmlns:a16="http://schemas.microsoft.com/office/drawing/2014/main" id="{00000000-0008-0000-04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225</xdr:row>
      <xdr:rowOff>0</xdr:rowOff>
    </xdr:from>
    <xdr:to>
      <xdr:col>1</xdr:col>
      <xdr:colOff>771525</xdr:colOff>
      <xdr:row>226</xdr:row>
      <xdr:rowOff>9525</xdr:rowOff>
    </xdr:to>
    <xdr:pic>
      <xdr:nvPicPr>
        <xdr:cNvPr id="45" name="Slika 5" descr="logo_ETSfarago.jpg">
          <a:extLst>
            <a:ext uri="{FF2B5EF4-FFF2-40B4-BE49-F238E27FC236}">
              <a16:creationId xmlns:a16="http://schemas.microsoft.com/office/drawing/2014/main" id="{00000000-0008-0000-0400-00002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225</xdr:row>
      <xdr:rowOff>0</xdr:rowOff>
    </xdr:from>
    <xdr:to>
      <xdr:col>1</xdr:col>
      <xdr:colOff>771525</xdr:colOff>
      <xdr:row>226</xdr:row>
      <xdr:rowOff>9525</xdr:rowOff>
    </xdr:to>
    <xdr:pic>
      <xdr:nvPicPr>
        <xdr:cNvPr id="46" name="Slika 2" descr="logo_ETSfarago.jpg">
          <a:extLst>
            <a:ext uri="{FF2B5EF4-FFF2-40B4-BE49-F238E27FC236}">
              <a16:creationId xmlns:a16="http://schemas.microsoft.com/office/drawing/2014/main" id="{00000000-0008-0000-0400-00002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47" name="Picture 2">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1095375</xdr:colOff>
      <xdr:row>230</xdr:row>
      <xdr:rowOff>0</xdr:rowOff>
    </xdr:from>
    <xdr:to>
      <xdr:col>1</xdr:col>
      <xdr:colOff>1095375</xdr:colOff>
      <xdr:row>232</xdr:row>
      <xdr:rowOff>61912</xdr:rowOff>
    </xdr:to>
    <xdr:pic>
      <xdr:nvPicPr>
        <xdr:cNvPr id="48" name="Picture 3" descr="nealuce_parete">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1200150"/>
          <a:ext cx="0" cy="490537"/>
        </a:xfrm>
        <a:prstGeom prst="rect">
          <a:avLst/>
        </a:prstGeom>
        <a:noFill/>
        <a:ln w="9525">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49" name="Picture 2">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50" name="Picture 2">
          <a:extLst>
            <a:ext uri="{FF2B5EF4-FFF2-40B4-BE49-F238E27FC236}">
              <a16:creationId xmlns:a16="http://schemas.microsoft.com/office/drawing/2014/main" id="{00000000-0008-0000-0400-000032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1095375</xdr:colOff>
      <xdr:row>230</xdr:row>
      <xdr:rowOff>0</xdr:rowOff>
    </xdr:from>
    <xdr:to>
      <xdr:col>1</xdr:col>
      <xdr:colOff>1095375</xdr:colOff>
      <xdr:row>232</xdr:row>
      <xdr:rowOff>61912</xdr:rowOff>
    </xdr:to>
    <xdr:pic>
      <xdr:nvPicPr>
        <xdr:cNvPr id="51" name="Picture 3" descr="nealuce_parete">
          <a:extLst>
            <a:ext uri="{FF2B5EF4-FFF2-40B4-BE49-F238E27FC236}">
              <a16:creationId xmlns:a16="http://schemas.microsoft.com/office/drawing/2014/main" id="{00000000-0008-0000-0400-000033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1200150"/>
          <a:ext cx="0" cy="490537"/>
        </a:xfrm>
        <a:prstGeom prst="rect">
          <a:avLst/>
        </a:prstGeom>
        <a:noFill/>
        <a:ln w="9525">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52" name="Picture 2">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1095375</xdr:colOff>
      <xdr:row>230</xdr:row>
      <xdr:rowOff>0</xdr:rowOff>
    </xdr:from>
    <xdr:to>
      <xdr:col>1</xdr:col>
      <xdr:colOff>1095375</xdr:colOff>
      <xdr:row>232</xdr:row>
      <xdr:rowOff>61912</xdr:rowOff>
    </xdr:to>
    <xdr:pic>
      <xdr:nvPicPr>
        <xdr:cNvPr id="53" name="Picture 3" descr="nealuce_parete">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1200150"/>
          <a:ext cx="0" cy="490537"/>
        </a:xfrm>
        <a:prstGeom prst="rect">
          <a:avLst/>
        </a:prstGeom>
        <a:noFill/>
        <a:ln w="9525">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54" name="Picture 2">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800100</xdr:colOff>
      <xdr:row>230</xdr:row>
      <xdr:rowOff>0</xdr:rowOff>
    </xdr:from>
    <xdr:to>
      <xdr:col>1</xdr:col>
      <xdr:colOff>800100</xdr:colOff>
      <xdr:row>232</xdr:row>
      <xdr:rowOff>61912</xdr:rowOff>
    </xdr:to>
    <xdr:pic>
      <xdr:nvPicPr>
        <xdr:cNvPr id="55" name="Picture 1">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143000" y="1200150"/>
          <a:ext cx="0" cy="490537"/>
        </a:xfrm>
        <a:prstGeom prst="rect">
          <a:avLst/>
        </a:prstGeom>
        <a:noFill/>
        <a:ln w="9525">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56" name="Picture 2">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1095375</xdr:colOff>
      <xdr:row>230</xdr:row>
      <xdr:rowOff>0</xdr:rowOff>
    </xdr:from>
    <xdr:to>
      <xdr:col>1</xdr:col>
      <xdr:colOff>1095375</xdr:colOff>
      <xdr:row>232</xdr:row>
      <xdr:rowOff>61912</xdr:rowOff>
    </xdr:to>
    <xdr:pic>
      <xdr:nvPicPr>
        <xdr:cNvPr id="57" name="Picture 3" descr="nealuce_parete">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1200150"/>
          <a:ext cx="0" cy="490537"/>
        </a:xfrm>
        <a:prstGeom prst="rect">
          <a:avLst/>
        </a:prstGeom>
        <a:noFill/>
        <a:ln w="9525">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58" name="Picture 2">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59" name="Picture 2">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1095375</xdr:colOff>
      <xdr:row>230</xdr:row>
      <xdr:rowOff>0</xdr:rowOff>
    </xdr:from>
    <xdr:to>
      <xdr:col>1</xdr:col>
      <xdr:colOff>1095375</xdr:colOff>
      <xdr:row>232</xdr:row>
      <xdr:rowOff>61912</xdr:rowOff>
    </xdr:to>
    <xdr:pic>
      <xdr:nvPicPr>
        <xdr:cNvPr id="60" name="Picture 3" descr="nealuce_parete">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1200150"/>
          <a:ext cx="0" cy="490537"/>
        </a:xfrm>
        <a:prstGeom prst="rect">
          <a:avLst/>
        </a:prstGeom>
        <a:noFill/>
        <a:ln w="9525">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61" name="Picture 2">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1095375</xdr:colOff>
      <xdr:row>230</xdr:row>
      <xdr:rowOff>0</xdr:rowOff>
    </xdr:from>
    <xdr:to>
      <xdr:col>1</xdr:col>
      <xdr:colOff>1095375</xdr:colOff>
      <xdr:row>232</xdr:row>
      <xdr:rowOff>61912</xdr:rowOff>
    </xdr:to>
    <xdr:pic>
      <xdr:nvPicPr>
        <xdr:cNvPr id="62" name="Picture 3" descr="nealuce_parete">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1200150"/>
          <a:ext cx="0" cy="490537"/>
        </a:xfrm>
        <a:prstGeom prst="rect">
          <a:avLst/>
        </a:prstGeom>
        <a:noFill/>
        <a:ln w="9525">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63" name="Picture 2">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800100</xdr:colOff>
      <xdr:row>230</xdr:row>
      <xdr:rowOff>0</xdr:rowOff>
    </xdr:from>
    <xdr:to>
      <xdr:col>1</xdr:col>
      <xdr:colOff>800100</xdr:colOff>
      <xdr:row>232</xdr:row>
      <xdr:rowOff>61912</xdr:rowOff>
    </xdr:to>
    <xdr:pic>
      <xdr:nvPicPr>
        <xdr:cNvPr id="64" name="Picture 1">
          <a:extLst>
            <a:ext uri="{FF2B5EF4-FFF2-40B4-BE49-F238E27FC236}">
              <a16:creationId xmlns:a16="http://schemas.microsoft.com/office/drawing/2014/main" id="{00000000-0008-0000-0400-000040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143000" y="1200150"/>
          <a:ext cx="0" cy="490537"/>
        </a:xfrm>
        <a:prstGeom prst="rect">
          <a:avLst/>
        </a:prstGeom>
        <a:noFill/>
        <a:ln w="9525">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65" name="Picture 2">
          <a:extLst>
            <a:ext uri="{FF2B5EF4-FFF2-40B4-BE49-F238E27FC236}">
              <a16:creationId xmlns:a16="http://schemas.microsoft.com/office/drawing/2014/main" id="{00000000-0008-0000-0400-000041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1095375</xdr:colOff>
      <xdr:row>230</xdr:row>
      <xdr:rowOff>0</xdr:rowOff>
    </xdr:from>
    <xdr:to>
      <xdr:col>1</xdr:col>
      <xdr:colOff>1095375</xdr:colOff>
      <xdr:row>232</xdr:row>
      <xdr:rowOff>61912</xdr:rowOff>
    </xdr:to>
    <xdr:pic>
      <xdr:nvPicPr>
        <xdr:cNvPr id="66" name="Picture 3" descr="nealuce_parete">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1200150"/>
          <a:ext cx="0" cy="490537"/>
        </a:xfrm>
        <a:prstGeom prst="rect">
          <a:avLst/>
        </a:prstGeom>
        <a:noFill/>
        <a:ln w="9525">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67" name="Picture 2">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68" name="Picture 2">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1095375</xdr:colOff>
      <xdr:row>230</xdr:row>
      <xdr:rowOff>0</xdr:rowOff>
    </xdr:from>
    <xdr:to>
      <xdr:col>1</xdr:col>
      <xdr:colOff>1095375</xdr:colOff>
      <xdr:row>232</xdr:row>
      <xdr:rowOff>61912</xdr:rowOff>
    </xdr:to>
    <xdr:pic>
      <xdr:nvPicPr>
        <xdr:cNvPr id="69" name="Picture 3" descr="nealuce_parete">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1200150"/>
          <a:ext cx="0" cy="490537"/>
        </a:xfrm>
        <a:prstGeom prst="rect">
          <a:avLst/>
        </a:prstGeom>
        <a:noFill/>
        <a:ln w="9525">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70" name="Picture 2">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1095375</xdr:colOff>
      <xdr:row>230</xdr:row>
      <xdr:rowOff>0</xdr:rowOff>
    </xdr:from>
    <xdr:to>
      <xdr:col>1</xdr:col>
      <xdr:colOff>1095375</xdr:colOff>
      <xdr:row>232</xdr:row>
      <xdr:rowOff>61912</xdr:rowOff>
    </xdr:to>
    <xdr:pic>
      <xdr:nvPicPr>
        <xdr:cNvPr id="71" name="Picture 3" descr="nealuce_parete">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1200150"/>
          <a:ext cx="0" cy="490537"/>
        </a:xfrm>
        <a:prstGeom prst="rect">
          <a:avLst/>
        </a:prstGeom>
        <a:noFill/>
        <a:ln w="9525">
          <a:noFill/>
          <a:miter lim="800000"/>
          <a:headEnd/>
          <a:tailEnd/>
        </a:ln>
      </xdr:spPr>
    </xdr:pic>
    <xdr:clientData/>
  </xdr:twoCellAnchor>
  <xdr:twoCellAnchor editAs="oneCell">
    <xdr:from>
      <xdr:col>1</xdr:col>
      <xdr:colOff>962025</xdr:colOff>
      <xdr:row>230</xdr:row>
      <xdr:rowOff>0</xdr:rowOff>
    </xdr:from>
    <xdr:to>
      <xdr:col>1</xdr:col>
      <xdr:colOff>962025</xdr:colOff>
      <xdr:row>232</xdr:row>
      <xdr:rowOff>61912</xdr:rowOff>
    </xdr:to>
    <xdr:pic>
      <xdr:nvPicPr>
        <xdr:cNvPr id="72" name="Picture 2">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1200150"/>
          <a:ext cx="0" cy="490537"/>
        </a:xfrm>
        <a:prstGeom prst="rect">
          <a:avLst/>
        </a:prstGeom>
        <a:noFill/>
        <a:ln w="1">
          <a:noFill/>
          <a:miter lim="800000"/>
          <a:headEnd/>
          <a:tailEnd/>
        </a:ln>
      </xdr:spPr>
    </xdr:pic>
    <xdr:clientData/>
  </xdr:twoCellAnchor>
  <xdr:twoCellAnchor editAs="oneCell">
    <xdr:from>
      <xdr:col>1</xdr:col>
      <xdr:colOff>800100</xdr:colOff>
      <xdr:row>230</xdr:row>
      <xdr:rowOff>0</xdr:rowOff>
    </xdr:from>
    <xdr:to>
      <xdr:col>1</xdr:col>
      <xdr:colOff>800100</xdr:colOff>
      <xdr:row>232</xdr:row>
      <xdr:rowOff>61912</xdr:rowOff>
    </xdr:to>
    <xdr:pic>
      <xdr:nvPicPr>
        <xdr:cNvPr id="73" name="Picture 1">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143000" y="1200150"/>
          <a:ext cx="0" cy="490537"/>
        </a:xfrm>
        <a:prstGeom prst="rect">
          <a:avLst/>
        </a:prstGeom>
        <a:noFill/>
        <a:ln w="9525">
          <a:noFill/>
          <a:miter lim="800000"/>
          <a:headEnd/>
          <a:tailEnd/>
        </a:ln>
      </xdr:spPr>
    </xdr:pic>
    <xdr:clientData/>
  </xdr:twoCellAnchor>
  <xdr:twoCellAnchor editAs="oneCell">
    <xdr:from>
      <xdr:col>1</xdr:col>
      <xdr:colOff>781050</xdr:colOff>
      <xdr:row>230</xdr:row>
      <xdr:rowOff>0</xdr:rowOff>
    </xdr:from>
    <xdr:to>
      <xdr:col>1</xdr:col>
      <xdr:colOff>781050</xdr:colOff>
      <xdr:row>232</xdr:row>
      <xdr:rowOff>61912</xdr:rowOff>
    </xdr:to>
    <xdr:pic>
      <xdr:nvPicPr>
        <xdr:cNvPr id="74" name="Picture 242" descr="Izrezak.JPG">
          <a:extLst>
            <a:ext uri="{FF2B5EF4-FFF2-40B4-BE49-F238E27FC236}">
              <a16:creationId xmlns:a16="http://schemas.microsoft.com/office/drawing/2014/main" id="{00000000-0008-0000-0400-00004A000000}"/>
            </a:ext>
          </a:extLst>
        </xdr:cNvPr>
        <xdr:cNvPicPr>
          <a:picLocks noChangeAspect="1"/>
        </xdr:cNvPicPr>
      </xdr:nvPicPr>
      <xdr:blipFill>
        <a:blip xmlns:r="http://schemas.openxmlformats.org/officeDocument/2006/relationships" r:embed="rId7"/>
        <a:srcRect/>
        <a:stretch>
          <a:fillRect/>
        </a:stretch>
      </xdr:blipFill>
      <xdr:spPr bwMode="auto">
        <a:xfrm>
          <a:off x="1123950" y="1200150"/>
          <a:ext cx="0" cy="490537"/>
        </a:xfrm>
        <a:prstGeom prst="rect">
          <a:avLst/>
        </a:prstGeom>
        <a:noFill/>
        <a:ln w="9525">
          <a:noFill/>
          <a:miter lim="800000"/>
          <a:headEnd/>
          <a:tailEnd/>
        </a:ln>
      </xdr:spPr>
    </xdr:pic>
    <xdr:clientData/>
  </xdr:twoCellAnchor>
  <xdr:twoCellAnchor editAs="oneCell">
    <xdr:from>
      <xdr:col>1</xdr:col>
      <xdr:colOff>781050</xdr:colOff>
      <xdr:row>230</xdr:row>
      <xdr:rowOff>0</xdr:rowOff>
    </xdr:from>
    <xdr:to>
      <xdr:col>1</xdr:col>
      <xdr:colOff>781050</xdr:colOff>
      <xdr:row>231</xdr:row>
      <xdr:rowOff>133350</xdr:rowOff>
    </xdr:to>
    <xdr:pic>
      <xdr:nvPicPr>
        <xdr:cNvPr id="75" name="Picture 1">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123950" y="1200150"/>
          <a:ext cx="0" cy="266700"/>
        </a:xfrm>
        <a:prstGeom prst="rect">
          <a:avLst/>
        </a:prstGeom>
        <a:noFill/>
        <a:ln w="9525">
          <a:noFill/>
          <a:miter lim="800000"/>
          <a:headEnd/>
          <a:tailEnd/>
        </a:ln>
      </xdr:spPr>
    </xdr:pic>
    <xdr:clientData/>
  </xdr:twoCellAnchor>
  <xdr:twoCellAnchor editAs="oneCell">
    <xdr:from>
      <xdr:col>1</xdr:col>
      <xdr:colOff>781050</xdr:colOff>
      <xdr:row>230</xdr:row>
      <xdr:rowOff>0</xdr:rowOff>
    </xdr:from>
    <xdr:to>
      <xdr:col>1</xdr:col>
      <xdr:colOff>781050</xdr:colOff>
      <xdr:row>232</xdr:row>
      <xdr:rowOff>19050</xdr:rowOff>
    </xdr:to>
    <xdr:pic>
      <xdr:nvPicPr>
        <xdr:cNvPr id="76" name="Picture 1">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123950" y="1200150"/>
          <a:ext cx="0" cy="314325"/>
        </a:xfrm>
        <a:prstGeom prst="rect">
          <a:avLst/>
        </a:prstGeom>
        <a:noFill/>
        <a:ln w="9525">
          <a:noFill/>
          <a:miter lim="800000"/>
          <a:headEnd/>
          <a:tailEnd/>
        </a:ln>
      </xdr:spPr>
    </xdr:pic>
    <xdr:clientData/>
  </xdr:twoCellAnchor>
  <xdr:twoCellAnchor editAs="oneCell">
    <xdr:from>
      <xdr:col>1</xdr:col>
      <xdr:colOff>657225</xdr:colOff>
      <xdr:row>230</xdr:row>
      <xdr:rowOff>0</xdr:rowOff>
    </xdr:from>
    <xdr:to>
      <xdr:col>1</xdr:col>
      <xdr:colOff>657225</xdr:colOff>
      <xdr:row>232</xdr:row>
      <xdr:rowOff>61912</xdr:rowOff>
    </xdr:to>
    <xdr:pic>
      <xdr:nvPicPr>
        <xdr:cNvPr id="77" name="Picture 1">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9"/>
        <a:srcRect/>
        <a:stretch>
          <a:fillRect/>
        </a:stretch>
      </xdr:blipFill>
      <xdr:spPr bwMode="auto">
        <a:xfrm>
          <a:off x="1000125" y="1200150"/>
          <a:ext cx="0" cy="490537"/>
        </a:xfrm>
        <a:prstGeom prst="rect">
          <a:avLst/>
        </a:prstGeom>
        <a:noFill/>
        <a:ln w="9525">
          <a:noFill/>
          <a:miter lim="800000"/>
          <a:headEnd/>
          <a:tailEnd/>
        </a:ln>
      </xdr:spPr>
    </xdr:pic>
    <xdr:clientData/>
  </xdr:twoCellAnchor>
  <xdr:twoCellAnchor editAs="oneCell">
    <xdr:from>
      <xdr:col>1</xdr:col>
      <xdr:colOff>838200</xdr:colOff>
      <xdr:row>230</xdr:row>
      <xdr:rowOff>0</xdr:rowOff>
    </xdr:from>
    <xdr:to>
      <xdr:col>1</xdr:col>
      <xdr:colOff>838200</xdr:colOff>
      <xdr:row>232</xdr:row>
      <xdr:rowOff>57150</xdr:rowOff>
    </xdr:to>
    <xdr:pic>
      <xdr:nvPicPr>
        <xdr:cNvPr id="78" name="Picture 3">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1200150"/>
          <a:ext cx="0" cy="371475"/>
        </a:xfrm>
        <a:prstGeom prst="rect">
          <a:avLst/>
        </a:prstGeom>
        <a:noFill/>
        <a:ln w="9525">
          <a:noFill/>
          <a:miter lim="800000"/>
          <a:headEnd/>
          <a:tailEnd/>
        </a:ln>
      </xdr:spPr>
    </xdr:pic>
    <xdr:clientData/>
  </xdr:twoCellAnchor>
  <xdr:twoCellAnchor editAs="oneCell">
    <xdr:from>
      <xdr:col>1</xdr:col>
      <xdr:colOff>838200</xdr:colOff>
      <xdr:row>230</xdr:row>
      <xdr:rowOff>0</xdr:rowOff>
    </xdr:from>
    <xdr:to>
      <xdr:col>1</xdr:col>
      <xdr:colOff>838200</xdr:colOff>
      <xdr:row>232</xdr:row>
      <xdr:rowOff>57150</xdr:rowOff>
    </xdr:to>
    <xdr:pic>
      <xdr:nvPicPr>
        <xdr:cNvPr id="79" name="Picture 3">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1200150"/>
          <a:ext cx="0" cy="371475"/>
        </a:xfrm>
        <a:prstGeom prst="rect">
          <a:avLst/>
        </a:prstGeom>
        <a:noFill/>
        <a:ln w="9525">
          <a:noFill/>
          <a:miter lim="800000"/>
          <a:headEnd/>
          <a:tailEnd/>
        </a:ln>
      </xdr:spPr>
    </xdr:pic>
    <xdr:clientData/>
  </xdr:twoCellAnchor>
  <xdr:twoCellAnchor editAs="oneCell">
    <xdr:from>
      <xdr:col>1</xdr:col>
      <xdr:colOff>838200</xdr:colOff>
      <xdr:row>230</xdr:row>
      <xdr:rowOff>0</xdr:rowOff>
    </xdr:from>
    <xdr:to>
      <xdr:col>1</xdr:col>
      <xdr:colOff>838200</xdr:colOff>
      <xdr:row>232</xdr:row>
      <xdr:rowOff>57150</xdr:rowOff>
    </xdr:to>
    <xdr:pic>
      <xdr:nvPicPr>
        <xdr:cNvPr id="80" name="Picture 3">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1200150"/>
          <a:ext cx="0" cy="371475"/>
        </a:xfrm>
        <a:prstGeom prst="rect">
          <a:avLst/>
        </a:prstGeom>
        <a:noFill/>
        <a:ln w="9525">
          <a:noFill/>
          <a:miter lim="800000"/>
          <a:headEnd/>
          <a:tailEnd/>
        </a:ln>
      </xdr:spPr>
    </xdr:pic>
    <xdr:clientData/>
  </xdr:twoCellAnchor>
  <xdr:twoCellAnchor editAs="oneCell">
    <xdr:from>
      <xdr:col>1</xdr:col>
      <xdr:colOff>838200</xdr:colOff>
      <xdr:row>230</xdr:row>
      <xdr:rowOff>0</xdr:rowOff>
    </xdr:from>
    <xdr:to>
      <xdr:col>1</xdr:col>
      <xdr:colOff>838200</xdr:colOff>
      <xdr:row>232</xdr:row>
      <xdr:rowOff>57150</xdr:rowOff>
    </xdr:to>
    <xdr:pic>
      <xdr:nvPicPr>
        <xdr:cNvPr id="81" name="Picture 3">
          <a:extLst>
            <a:ext uri="{FF2B5EF4-FFF2-40B4-BE49-F238E27FC236}">
              <a16:creationId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1200150"/>
          <a:ext cx="0" cy="371475"/>
        </a:xfrm>
        <a:prstGeom prst="rect">
          <a:avLst/>
        </a:prstGeom>
        <a:noFill/>
        <a:ln w="9525">
          <a:noFill/>
          <a:miter lim="800000"/>
          <a:headEnd/>
          <a:tailEnd/>
        </a:ln>
      </xdr:spPr>
    </xdr:pic>
    <xdr:clientData/>
  </xdr:twoCellAnchor>
  <xdr:twoCellAnchor editAs="oneCell">
    <xdr:from>
      <xdr:col>1</xdr:col>
      <xdr:colOff>838200</xdr:colOff>
      <xdr:row>230</xdr:row>
      <xdr:rowOff>0</xdr:rowOff>
    </xdr:from>
    <xdr:to>
      <xdr:col>1</xdr:col>
      <xdr:colOff>838200</xdr:colOff>
      <xdr:row>232</xdr:row>
      <xdr:rowOff>57150</xdr:rowOff>
    </xdr:to>
    <xdr:pic>
      <xdr:nvPicPr>
        <xdr:cNvPr id="82" name="Picture 3">
          <a:extLst>
            <a:ext uri="{FF2B5EF4-FFF2-40B4-BE49-F238E27FC236}">
              <a16:creationId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1200150"/>
          <a:ext cx="0" cy="371475"/>
        </a:xfrm>
        <a:prstGeom prst="rect">
          <a:avLst/>
        </a:prstGeom>
        <a:noFill/>
        <a:ln w="9525">
          <a:noFill/>
          <a:miter lim="800000"/>
          <a:headEnd/>
          <a:tailEnd/>
        </a:ln>
      </xdr:spPr>
    </xdr:pic>
    <xdr:clientData/>
  </xdr:twoCellAnchor>
  <xdr:twoCellAnchor editAs="oneCell">
    <xdr:from>
      <xdr:col>1</xdr:col>
      <xdr:colOff>838200</xdr:colOff>
      <xdr:row>230</xdr:row>
      <xdr:rowOff>0</xdr:rowOff>
    </xdr:from>
    <xdr:to>
      <xdr:col>1</xdr:col>
      <xdr:colOff>838200</xdr:colOff>
      <xdr:row>232</xdr:row>
      <xdr:rowOff>57150</xdr:rowOff>
    </xdr:to>
    <xdr:pic>
      <xdr:nvPicPr>
        <xdr:cNvPr id="83" name="Picture 3">
          <a:extLst>
            <a:ext uri="{FF2B5EF4-FFF2-40B4-BE49-F238E27FC236}">
              <a16:creationId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1200150"/>
          <a:ext cx="0" cy="371475"/>
        </a:xfrm>
        <a:prstGeom prst="rect">
          <a:avLst/>
        </a:prstGeom>
        <a:noFill/>
        <a:ln w="9525">
          <a:noFill/>
          <a:miter lim="800000"/>
          <a:headEnd/>
          <a:tailEnd/>
        </a:ln>
      </xdr:spPr>
    </xdr:pic>
    <xdr:clientData/>
  </xdr:twoCellAnchor>
  <xdr:twoCellAnchor editAs="oneCell">
    <xdr:from>
      <xdr:col>1</xdr:col>
      <xdr:colOff>838200</xdr:colOff>
      <xdr:row>230</xdr:row>
      <xdr:rowOff>0</xdr:rowOff>
    </xdr:from>
    <xdr:to>
      <xdr:col>1</xdr:col>
      <xdr:colOff>838200</xdr:colOff>
      <xdr:row>232</xdr:row>
      <xdr:rowOff>57150</xdr:rowOff>
    </xdr:to>
    <xdr:pic>
      <xdr:nvPicPr>
        <xdr:cNvPr id="84" name="Picture 3">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1200150"/>
          <a:ext cx="0" cy="371475"/>
        </a:xfrm>
        <a:prstGeom prst="rect">
          <a:avLst/>
        </a:prstGeom>
        <a:noFill/>
        <a:ln w="9525">
          <a:noFill/>
          <a:miter lim="800000"/>
          <a:headEnd/>
          <a:tailEnd/>
        </a:ln>
      </xdr:spPr>
    </xdr:pic>
    <xdr:clientData/>
  </xdr:twoCellAnchor>
  <xdr:twoCellAnchor editAs="oneCell">
    <xdr:from>
      <xdr:col>1</xdr:col>
      <xdr:colOff>838200</xdr:colOff>
      <xdr:row>230</xdr:row>
      <xdr:rowOff>0</xdr:rowOff>
    </xdr:from>
    <xdr:to>
      <xdr:col>1</xdr:col>
      <xdr:colOff>838200</xdr:colOff>
      <xdr:row>232</xdr:row>
      <xdr:rowOff>57150</xdr:rowOff>
    </xdr:to>
    <xdr:pic>
      <xdr:nvPicPr>
        <xdr:cNvPr id="85" name="Picture 3">
          <a:extLst>
            <a:ext uri="{FF2B5EF4-FFF2-40B4-BE49-F238E27FC236}">
              <a16:creationId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1200150"/>
          <a:ext cx="0" cy="371475"/>
        </a:xfrm>
        <a:prstGeom prst="rect">
          <a:avLst/>
        </a:prstGeom>
        <a:noFill/>
        <a:ln w="9525">
          <a:noFill/>
          <a:miter lim="800000"/>
          <a:headEnd/>
          <a:tailEnd/>
        </a:ln>
      </xdr:spPr>
    </xdr:pic>
    <xdr:clientData/>
  </xdr:twoCellAnchor>
  <xdr:twoCellAnchor editAs="oneCell">
    <xdr:from>
      <xdr:col>1</xdr:col>
      <xdr:colOff>781050</xdr:colOff>
      <xdr:row>230</xdr:row>
      <xdr:rowOff>0</xdr:rowOff>
    </xdr:from>
    <xdr:to>
      <xdr:col>1</xdr:col>
      <xdr:colOff>781050</xdr:colOff>
      <xdr:row>232</xdr:row>
      <xdr:rowOff>54768</xdr:rowOff>
    </xdr:to>
    <xdr:pic>
      <xdr:nvPicPr>
        <xdr:cNvPr id="86" name="Picture 1">
          <a:extLst>
            <a:ext uri="{FF2B5EF4-FFF2-40B4-BE49-F238E27FC236}">
              <a16:creationId xmlns:a16="http://schemas.microsoft.com/office/drawing/2014/main" id="{00000000-0008-0000-0400-000056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123950" y="1200150"/>
          <a:ext cx="0" cy="483393"/>
        </a:xfrm>
        <a:prstGeom prst="rect">
          <a:avLst/>
        </a:prstGeom>
        <a:noFill/>
        <a:ln w="9525">
          <a:noFill/>
          <a:miter lim="800000"/>
          <a:headEnd/>
          <a:tailEnd/>
        </a:ln>
      </xdr:spPr>
    </xdr:pic>
    <xdr:clientData/>
  </xdr:twoCellAnchor>
  <xdr:twoCellAnchor editAs="oneCell">
    <xdr:from>
      <xdr:col>1</xdr:col>
      <xdr:colOff>838200</xdr:colOff>
      <xdr:row>230</xdr:row>
      <xdr:rowOff>0</xdr:rowOff>
    </xdr:from>
    <xdr:to>
      <xdr:col>1</xdr:col>
      <xdr:colOff>838200</xdr:colOff>
      <xdr:row>232</xdr:row>
      <xdr:rowOff>61912</xdr:rowOff>
    </xdr:to>
    <xdr:pic>
      <xdr:nvPicPr>
        <xdr:cNvPr id="87" name="Picture 3">
          <a:extLst>
            <a:ext uri="{FF2B5EF4-FFF2-40B4-BE49-F238E27FC236}">
              <a16:creationId xmlns:a16="http://schemas.microsoft.com/office/drawing/2014/main" id="{00000000-0008-0000-0400-000057000000}"/>
            </a:ext>
          </a:extLst>
        </xdr:cNvPr>
        <xdr:cNvPicPr>
          <a:picLocks noChangeAspect="1" noChangeArrowheads="1"/>
        </xdr:cNvPicPr>
      </xdr:nvPicPr>
      <xdr:blipFill>
        <a:blip xmlns:r="http://schemas.openxmlformats.org/officeDocument/2006/relationships" r:embed="rId11"/>
        <a:srcRect/>
        <a:stretch>
          <a:fillRect/>
        </a:stretch>
      </xdr:blipFill>
      <xdr:spPr bwMode="auto">
        <a:xfrm>
          <a:off x="1181100" y="1200150"/>
          <a:ext cx="0" cy="490537"/>
        </a:xfrm>
        <a:prstGeom prst="rect">
          <a:avLst/>
        </a:prstGeom>
        <a:noFill/>
        <a:ln w="9525">
          <a:noFill/>
          <a:miter lim="800000"/>
          <a:headEnd/>
          <a:tailEnd/>
        </a:ln>
      </xdr:spPr>
    </xdr:pic>
    <xdr:clientData/>
  </xdr:twoCellAnchor>
  <xdr:twoCellAnchor editAs="oneCell">
    <xdr:from>
      <xdr:col>1</xdr:col>
      <xdr:colOff>781050</xdr:colOff>
      <xdr:row>230</xdr:row>
      <xdr:rowOff>0</xdr:rowOff>
    </xdr:from>
    <xdr:to>
      <xdr:col>1</xdr:col>
      <xdr:colOff>781050</xdr:colOff>
      <xdr:row>232</xdr:row>
      <xdr:rowOff>54768</xdr:rowOff>
    </xdr:to>
    <xdr:pic>
      <xdr:nvPicPr>
        <xdr:cNvPr id="88" name="Picture 1">
          <a:extLst>
            <a:ext uri="{FF2B5EF4-FFF2-40B4-BE49-F238E27FC236}">
              <a16:creationId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123950" y="1200150"/>
          <a:ext cx="0" cy="483393"/>
        </a:xfrm>
        <a:prstGeom prst="rect">
          <a:avLst/>
        </a:prstGeom>
        <a:noFill/>
        <a:ln w="9525">
          <a:noFill/>
          <a:miter lim="800000"/>
          <a:headEnd/>
          <a:tailEnd/>
        </a:ln>
      </xdr:spPr>
    </xdr:pic>
    <xdr:clientData/>
  </xdr:twoCellAnchor>
  <xdr:twoCellAnchor editAs="oneCell">
    <xdr:from>
      <xdr:col>0</xdr:col>
      <xdr:colOff>0</xdr:colOff>
      <xdr:row>225</xdr:row>
      <xdr:rowOff>0</xdr:rowOff>
    </xdr:from>
    <xdr:to>
      <xdr:col>1</xdr:col>
      <xdr:colOff>762000</xdr:colOff>
      <xdr:row>226</xdr:row>
      <xdr:rowOff>9525</xdr:rowOff>
    </xdr:to>
    <xdr:pic>
      <xdr:nvPicPr>
        <xdr:cNvPr id="89" name="Slika 2" descr="logo_ETSfarago.jpg">
          <a:extLst>
            <a:ext uri="{FF2B5EF4-FFF2-40B4-BE49-F238E27FC236}">
              <a16:creationId xmlns:a16="http://schemas.microsoft.com/office/drawing/2014/main" id="{00000000-0008-0000-0400-00005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225</xdr:row>
      <xdr:rowOff>0</xdr:rowOff>
    </xdr:from>
    <xdr:to>
      <xdr:col>1</xdr:col>
      <xdr:colOff>762000</xdr:colOff>
      <xdr:row>226</xdr:row>
      <xdr:rowOff>9525</xdr:rowOff>
    </xdr:to>
    <xdr:pic>
      <xdr:nvPicPr>
        <xdr:cNvPr id="90" name="Slika 2" descr="logo_ETSfarago.jpg">
          <a:extLst>
            <a:ext uri="{FF2B5EF4-FFF2-40B4-BE49-F238E27FC236}">
              <a16:creationId xmlns:a16="http://schemas.microsoft.com/office/drawing/2014/main" id="{00000000-0008-0000-0400-00005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91" name="Picture 2">
          <a:extLst>
            <a:ext uri="{FF2B5EF4-FFF2-40B4-BE49-F238E27FC236}">
              <a16:creationId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1095375</xdr:colOff>
      <xdr:row>232</xdr:row>
      <xdr:rowOff>0</xdr:rowOff>
    </xdr:from>
    <xdr:to>
      <xdr:col>1</xdr:col>
      <xdr:colOff>1095375</xdr:colOff>
      <xdr:row>234</xdr:row>
      <xdr:rowOff>61912</xdr:rowOff>
    </xdr:to>
    <xdr:pic>
      <xdr:nvPicPr>
        <xdr:cNvPr id="92" name="Picture 3" descr="nealuce_parete">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2171700"/>
          <a:ext cx="0" cy="814387"/>
        </a:xfrm>
        <a:prstGeom prst="rect">
          <a:avLst/>
        </a:prstGeom>
        <a:noFill/>
        <a:ln w="9525">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93" name="Picture 2">
          <a:extLst>
            <a:ext uri="{FF2B5EF4-FFF2-40B4-BE49-F238E27FC236}">
              <a16:creationId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94" name="Picture 2">
          <a:extLst>
            <a:ext uri="{FF2B5EF4-FFF2-40B4-BE49-F238E27FC236}">
              <a16:creationId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1095375</xdr:colOff>
      <xdr:row>232</xdr:row>
      <xdr:rowOff>0</xdr:rowOff>
    </xdr:from>
    <xdr:to>
      <xdr:col>1</xdr:col>
      <xdr:colOff>1095375</xdr:colOff>
      <xdr:row>234</xdr:row>
      <xdr:rowOff>61912</xdr:rowOff>
    </xdr:to>
    <xdr:pic>
      <xdr:nvPicPr>
        <xdr:cNvPr id="95" name="Picture 3" descr="nealuce_parete">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2171700"/>
          <a:ext cx="0" cy="814387"/>
        </a:xfrm>
        <a:prstGeom prst="rect">
          <a:avLst/>
        </a:prstGeom>
        <a:noFill/>
        <a:ln w="9525">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96" name="Picture 2">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1095375</xdr:colOff>
      <xdr:row>232</xdr:row>
      <xdr:rowOff>0</xdr:rowOff>
    </xdr:from>
    <xdr:to>
      <xdr:col>1</xdr:col>
      <xdr:colOff>1095375</xdr:colOff>
      <xdr:row>234</xdr:row>
      <xdr:rowOff>61912</xdr:rowOff>
    </xdr:to>
    <xdr:pic>
      <xdr:nvPicPr>
        <xdr:cNvPr id="97" name="Picture 3" descr="nealuce_parete">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2171700"/>
          <a:ext cx="0" cy="814387"/>
        </a:xfrm>
        <a:prstGeom prst="rect">
          <a:avLst/>
        </a:prstGeom>
        <a:noFill/>
        <a:ln w="9525">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98" name="Picture 2">
          <a:extLst>
            <a:ext uri="{FF2B5EF4-FFF2-40B4-BE49-F238E27FC236}">
              <a16:creationId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800100</xdr:colOff>
      <xdr:row>232</xdr:row>
      <xdr:rowOff>0</xdr:rowOff>
    </xdr:from>
    <xdr:to>
      <xdr:col>1</xdr:col>
      <xdr:colOff>800100</xdr:colOff>
      <xdr:row>234</xdr:row>
      <xdr:rowOff>61912</xdr:rowOff>
    </xdr:to>
    <xdr:pic>
      <xdr:nvPicPr>
        <xdr:cNvPr id="99" name="Picture 1">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143000" y="2171700"/>
          <a:ext cx="0" cy="814387"/>
        </a:xfrm>
        <a:prstGeom prst="rect">
          <a:avLst/>
        </a:prstGeom>
        <a:noFill/>
        <a:ln w="9525">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100" name="Picture 2">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1095375</xdr:colOff>
      <xdr:row>232</xdr:row>
      <xdr:rowOff>0</xdr:rowOff>
    </xdr:from>
    <xdr:to>
      <xdr:col>1</xdr:col>
      <xdr:colOff>1095375</xdr:colOff>
      <xdr:row>234</xdr:row>
      <xdr:rowOff>61912</xdr:rowOff>
    </xdr:to>
    <xdr:pic>
      <xdr:nvPicPr>
        <xdr:cNvPr id="101" name="Picture 3" descr="nealuce_parete">
          <a:extLst>
            <a:ext uri="{FF2B5EF4-FFF2-40B4-BE49-F238E27FC236}">
              <a16:creationId xmlns:a16="http://schemas.microsoft.com/office/drawing/2014/main" id="{00000000-0008-0000-0400-000065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2171700"/>
          <a:ext cx="0" cy="814387"/>
        </a:xfrm>
        <a:prstGeom prst="rect">
          <a:avLst/>
        </a:prstGeom>
        <a:noFill/>
        <a:ln w="9525">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102" name="Picture 2">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103" name="Picture 2">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1095375</xdr:colOff>
      <xdr:row>232</xdr:row>
      <xdr:rowOff>0</xdr:rowOff>
    </xdr:from>
    <xdr:to>
      <xdr:col>1</xdr:col>
      <xdr:colOff>1095375</xdr:colOff>
      <xdr:row>234</xdr:row>
      <xdr:rowOff>61912</xdr:rowOff>
    </xdr:to>
    <xdr:pic>
      <xdr:nvPicPr>
        <xdr:cNvPr id="104" name="Picture 3" descr="nealuce_parete">
          <a:extLst>
            <a:ext uri="{FF2B5EF4-FFF2-40B4-BE49-F238E27FC236}">
              <a16:creationId xmlns:a16="http://schemas.microsoft.com/office/drawing/2014/main" id="{00000000-0008-0000-0400-000068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2171700"/>
          <a:ext cx="0" cy="814387"/>
        </a:xfrm>
        <a:prstGeom prst="rect">
          <a:avLst/>
        </a:prstGeom>
        <a:noFill/>
        <a:ln w="9525">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105" name="Picture 2">
          <a:extLst>
            <a:ext uri="{FF2B5EF4-FFF2-40B4-BE49-F238E27FC236}">
              <a16:creationId xmlns:a16="http://schemas.microsoft.com/office/drawing/2014/main" id="{00000000-0008-0000-0400-000069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1095375</xdr:colOff>
      <xdr:row>232</xdr:row>
      <xdr:rowOff>0</xdr:rowOff>
    </xdr:from>
    <xdr:to>
      <xdr:col>1</xdr:col>
      <xdr:colOff>1095375</xdr:colOff>
      <xdr:row>234</xdr:row>
      <xdr:rowOff>61912</xdr:rowOff>
    </xdr:to>
    <xdr:pic>
      <xdr:nvPicPr>
        <xdr:cNvPr id="106" name="Picture 3" descr="nealuce_parete">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2171700"/>
          <a:ext cx="0" cy="814387"/>
        </a:xfrm>
        <a:prstGeom prst="rect">
          <a:avLst/>
        </a:prstGeom>
        <a:noFill/>
        <a:ln w="9525">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107" name="Picture 2">
          <a:extLst>
            <a:ext uri="{FF2B5EF4-FFF2-40B4-BE49-F238E27FC236}">
              <a16:creationId xmlns:a16="http://schemas.microsoft.com/office/drawing/2014/main" id="{00000000-0008-0000-0400-00006B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800100</xdr:colOff>
      <xdr:row>232</xdr:row>
      <xdr:rowOff>0</xdr:rowOff>
    </xdr:from>
    <xdr:to>
      <xdr:col>1</xdr:col>
      <xdr:colOff>800100</xdr:colOff>
      <xdr:row>234</xdr:row>
      <xdr:rowOff>61912</xdr:rowOff>
    </xdr:to>
    <xdr:pic>
      <xdr:nvPicPr>
        <xdr:cNvPr id="108" name="Picture 1">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143000" y="2171700"/>
          <a:ext cx="0" cy="814387"/>
        </a:xfrm>
        <a:prstGeom prst="rect">
          <a:avLst/>
        </a:prstGeom>
        <a:noFill/>
        <a:ln w="9525">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109" name="Picture 2">
          <a:extLst>
            <a:ext uri="{FF2B5EF4-FFF2-40B4-BE49-F238E27FC236}">
              <a16:creationId xmlns:a16="http://schemas.microsoft.com/office/drawing/2014/main" id="{00000000-0008-0000-0400-00006D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1095375</xdr:colOff>
      <xdr:row>232</xdr:row>
      <xdr:rowOff>0</xdr:rowOff>
    </xdr:from>
    <xdr:to>
      <xdr:col>1</xdr:col>
      <xdr:colOff>1095375</xdr:colOff>
      <xdr:row>234</xdr:row>
      <xdr:rowOff>61912</xdr:rowOff>
    </xdr:to>
    <xdr:pic>
      <xdr:nvPicPr>
        <xdr:cNvPr id="110" name="Picture 3" descr="nealuce_parete">
          <a:extLst>
            <a:ext uri="{FF2B5EF4-FFF2-40B4-BE49-F238E27FC236}">
              <a16:creationId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2171700"/>
          <a:ext cx="0" cy="814387"/>
        </a:xfrm>
        <a:prstGeom prst="rect">
          <a:avLst/>
        </a:prstGeom>
        <a:noFill/>
        <a:ln w="9525">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111" name="Picture 2">
          <a:extLst>
            <a:ext uri="{FF2B5EF4-FFF2-40B4-BE49-F238E27FC236}">
              <a16:creationId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112" name="Picture 2">
          <a:extLst>
            <a:ext uri="{FF2B5EF4-FFF2-40B4-BE49-F238E27FC236}">
              <a16:creationId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1095375</xdr:colOff>
      <xdr:row>232</xdr:row>
      <xdr:rowOff>0</xdr:rowOff>
    </xdr:from>
    <xdr:to>
      <xdr:col>1</xdr:col>
      <xdr:colOff>1095375</xdr:colOff>
      <xdr:row>234</xdr:row>
      <xdr:rowOff>61912</xdr:rowOff>
    </xdr:to>
    <xdr:pic>
      <xdr:nvPicPr>
        <xdr:cNvPr id="113" name="Picture 3" descr="nealuce_parete">
          <a:extLst>
            <a:ext uri="{FF2B5EF4-FFF2-40B4-BE49-F238E27FC236}">
              <a16:creationId xmlns:a16="http://schemas.microsoft.com/office/drawing/2014/main" id="{00000000-0008-0000-0400-000071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2171700"/>
          <a:ext cx="0" cy="814387"/>
        </a:xfrm>
        <a:prstGeom prst="rect">
          <a:avLst/>
        </a:prstGeom>
        <a:noFill/>
        <a:ln w="9525">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114" name="Picture 2">
          <a:extLst>
            <a:ext uri="{FF2B5EF4-FFF2-40B4-BE49-F238E27FC236}">
              <a16:creationId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1095375</xdr:colOff>
      <xdr:row>232</xdr:row>
      <xdr:rowOff>0</xdr:rowOff>
    </xdr:from>
    <xdr:to>
      <xdr:col>1</xdr:col>
      <xdr:colOff>1095375</xdr:colOff>
      <xdr:row>234</xdr:row>
      <xdr:rowOff>61912</xdr:rowOff>
    </xdr:to>
    <xdr:pic>
      <xdr:nvPicPr>
        <xdr:cNvPr id="115" name="Picture 3" descr="nealuce_parete">
          <a:extLst>
            <a:ext uri="{FF2B5EF4-FFF2-40B4-BE49-F238E27FC236}">
              <a16:creationId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5"/>
        <a:srcRect/>
        <a:stretch>
          <a:fillRect/>
        </a:stretch>
      </xdr:blipFill>
      <xdr:spPr bwMode="auto">
        <a:xfrm>
          <a:off x="1438275" y="2171700"/>
          <a:ext cx="0" cy="814387"/>
        </a:xfrm>
        <a:prstGeom prst="rect">
          <a:avLst/>
        </a:prstGeom>
        <a:noFill/>
        <a:ln w="9525">
          <a:noFill/>
          <a:miter lim="800000"/>
          <a:headEnd/>
          <a:tailEnd/>
        </a:ln>
      </xdr:spPr>
    </xdr:pic>
    <xdr:clientData/>
  </xdr:twoCellAnchor>
  <xdr:twoCellAnchor editAs="oneCell">
    <xdr:from>
      <xdr:col>1</xdr:col>
      <xdr:colOff>962025</xdr:colOff>
      <xdr:row>232</xdr:row>
      <xdr:rowOff>0</xdr:rowOff>
    </xdr:from>
    <xdr:to>
      <xdr:col>1</xdr:col>
      <xdr:colOff>962025</xdr:colOff>
      <xdr:row>234</xdr:row>
      <xdr:rowOff>61912</xdr:rowOff>
    </xdr:to>
    <xdr:pic>
      <xdr:nvPicPr>
        <xdr:cNvPr id="116" name="Picture 2">
          <a:extLst>
            <a:ext uri="{FF2B5EF4-FFF2-40B4-BE49-F238E27FC236}">
              <a16:creationId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1304925" y="2171700"/>
          <a:ext cx="0" cy="814387"/>
        </a:xfrm>
        <a:prstGeom prst="rect">
          <a:avLst/>
        </a:prstGeom>
        <a:noFill/>
        <a:ln w="1">
          <a:noFill/>
          <a:miter lim="800000"/>
          <a:headEnd/>
          <a:tailEnd/>
        </a:ln>
      </xdr:spPr>
    </xdr:pic>
    <xdr:clientData/>
  </xdr:twoCellAnchor>
  <xdr:twoCellAnchor editAs="oneCell">
    <xdr:from>
      <xdr:col>1</xdr:col>
      <xdr:colOff>800100</xdr:colOff>
      <xdr:row>232</xdr:row>
      <xdr:rowOff>0</xdr:rowOff>
    </xdr:from>
    <xdr:to>
      <xdr:col>1</xdr:col>
      <xdr:colOff>800100</xdr:colOff>
      <xdr:row>234</xdr:row>
      <xdr:rowOff>61912</xdr:rowOff>
    </xdr:to>
    <xdr:pic>
      <xdr:nvPicPr>
        <xdr:cNvPr id="117" name="Picture 1">
          <a:extLst>
            <a:ext uri="{FF2B5EF4-FFF2-40B4-BE49-F238E27FC236}">
              <a16:creationId xmlns:a16="http://schemas.microsoft.com/office/drawing/2014/main" id="{00000000-0008-0000-0400-000075000000}"/>
            </a:ext>
          </a:extLst>
        </xdr:cNvPr>
        <xdr:cNvPicPr>
          <a:picLocks noChangeAspect="1" noChangeArrowheads="1"/>
        </xdr:cNvPicPr>
      </xdr:nvPicPr>
      <xdr:blipFill>
        <a:blip xmlns:r="http://schemas.openxmlformats.org/officeDocument/2006/relationships" r:embed="rId6"/>
        <a:srcRect/>
        <a:stretch>
          <a:fillRect/>
        </a:stretch>
      </xdr:blipFill>
      <xdr:spPr bwMode="auto">
        <a:xfrm>
          <a:off x="1143000" y="2171700"/>
          <a:ext cx="0" cy="814387"/>
        </a:xfrm>
        <a:prstGeom prst="rect">
          <a:avLst/>
        </a:prstGeom>
        <a:noFill/>
        <a:ln w="9525">
          <a:noFill/>
          <a:miter lim="800000"/>
          <a:headEnd/>
          <a:tailEnd/>
        </a:ln>
      </xdr:spPr>
    </xdr:pic>
    <xdr:clientData/>
  </xdr:twoCellAnchor>
  <xdr:twoCellAnchor editAs="oneCell">
    <xdr:from>
      <xdr:col>1</xdr:col>
      <xdr:colOff>781050</xdr:colOff>
      <xdr:row>232</xdr:row>
      <xdr:rowOff>0</xdr:rowOff>
    </xdr:from>
    <xdr:to>
      <xdr:col>1</xdr:col>
      <xdr:colOff>781050</xdr:colOff>
      <xdr:row>234</xdr:row>
      <xdr:rowOff>61912</xdr:rowOff>
    </xdr:to>
    <xdr:pic>
      <xdr:nvPicPr>
        <xdr:cNvPr id="118" name="Picture 242" descr="Izrezak.JPG">
          <a:extLst>
            <a:ext uri="{FF2B5EF4-FFF2-40B4-BE49-F238E27FC236}">
              <a16:creationId xmlns:a16="http://schemas.microsoft.com/office/drawing/2014/main" id="{00000000-0008-0000-0400-000076000000}"/>
            </a:ext>
          </a:extLst>
        </xdr:cNvPr>
        <xdr:cNvPicPr>
          <a:picLocks noChangeAspect="1"/>
        </xdr:cNvPicPr>
      </xdr:nvPicPr>
      <xdr:blipFill>
        <a:blip xmlns:r="http://schemas.openxmlformats.org/officeDocument/2006/relationships" r:embed="rId7"/>
        <a:srcRect/>
        <a:stretch>
          <a:fillRect/>
        </a:stretch>
      </xdr:blipFill>
      <xdr:spPr bwMode="auto">
        <a:xfrm>
          <a:off x="1123950" y="2171700"/>
          <a:ext cx="0" cy="814387"/>
        </a:xfrm>
        <a:prstGeom prst="rect">
          <a:avLst/>
        </a:prstGeom>
        <a:noFill/>
        <a:ln w="9525">
          <a:noFill/>
          <a:miter lim="800000"/>
          <a:headEnd/>
          <a:tailEnd/>
        </a:ln>
      </xdr:spPr>
    </xdr:pic>
    <xdr:clientData/>
  </xdr:twoCellAnchor>
  <xdr:twoCellAnchor editAs="oneCell">
    <xdr:from>
      <xdr:col>1</xdr:col>
      <xdr:colOff>781050</xdr:colOff>
      <xdr:row>232</xdr:row>
      <xdr:rowOff>0</xdr:rowOff>
    </xdr:from>
    <xdr:to>
      <xdr:col>1</xdr:col>
      <xdr:colOff>781050</xdr:colOff>
      <xdr:row>233</xdr:row>
      <xdr:rowOff>133350</xdr:rowOff>
    </xdr:to>
    <xdr:pic>
      <xdr:nvPicPr>
        <xdr:cNvPr id="119" name="Picture 1">
          <a:extLst>
            <a:ext uri="{FF2B5EF4-FFF2-40B4-BE49-F238E27FC236}">
              <a16:creationId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123950" y="2171700"/>
          <a:ext cx="0" cy="266700"/>
        </a:xfrm>
        <a:prstGeom prst="rect">
          <a:avLst/>
        </a:prstGeom>
        <a:noFill/>
        <a:ln w="9525">
          <a:noFill/>
          <a:miter lim="800000"/>
          <a:headEnd/>
          <a:tailEnd/>
        </a:ln>
      </xdr:spPr>
    </xdr:pic>
    <xdr:clientData/>
  </xdr:twoCellAnchor>
  <xdr:twoCellAnchor editAs="oneCell">
    <xdr:from>
      <xdr:col>1</xdr:col>
      <xdr:colOff>781050</xdr:colOff>
      <xdr:row>232</xdr:row>
      <xdr:rowOff>0</xdr:rowOff>
    </xdr:from>
    <xdr:to>
      <xdr:col>1</xdr:col>
      <xdr:colOff>781050</xdr:colOff>
      <xdr:row>234</xdr:row>
      <xdr:rowOff>19050</xdr:rowOff>
    </xdr:to>
    <xdr:pic>
      <xdr:nvPicPr>
        <xdr:cNvPr id="120" name="Picture 1">
          <a:extLst>
            <a:ext uri="{FF2B5EF4-FFF2-40B4-BE49-F238E27FC236}">
              <a16:creationId xmlns:a16="http://schemas.microsoft.com/office/drawing/2014/main" id="{00000000-0008-0000-0400-000078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123950" y="2171700"/>
          <a:ext cx="0" cy="314325"/>
        </a:xfrm>
        <a:prstGeom prst="rect">
          <a:avLst/>
        </a:prstGeom>
        <a:noFill/>
        <a:ln w="9525">
          <a:noFill/>
          <a:miter lim="800000"/>
          <a:headEnd/>
          <a:tailEnd/>
        </a:ln>
      </xdr:spPr>
    </xdr:pic>
    <xdr:clientData/>
  </xdr:twoCellAnchor>
  <xdr:twoCellAnchor editAs="oneCell">
    <xdr:from>
      <xdr:col>1</xdr:col>
      <xdr:colOff>657225</xdr:colOff>
      <xdr:row>232</xdr:row>
      <xdr:rowOff>0</xdr:rowOff>
    </xdr:from>
    <xdr:to>
      <xdr:col>1</xdr:col>
      <xdr:colOff>657225</xdr:colOff>
      <xdr:row>234</xdr:row>
      <xdr:rowOff>61912</xdr:rowOff>
    </xdr:to>
    <xdr:pic>
      <xdr:nvPicPr>
        <xdr:cNvPr id="121" name="Picture 1">
          <a:extLst>
            <a:ext uri="{FF2B5EF4-FFF2-40B4-BE49-F238E27FC236}">
              <a16:creationId xmlns:a16="http://schemas.microsoft.com/office/drawing/2014/main" id="{00000000-0008-0000-0400-000079000000}"/>
            </a:ext>
          </a:extLst>
        </xdr:cNvPr>
        <xdr:cNvPicPr>
          <a:picLocks noChangeAspect="1" noChangeArrowheads="1"/>
        </xdr:cNvPicPr>
      </xdr:nvPicPr>
      <xdr:blipFill>
        <a:blip xmlns:r="http://schemas.openxmlformats.org/officeDocument/2006/relationships" r:embed="rId9"/>
        <a:srcRect/>
        <a:stretch>
          <a:fillRect/>
        </a:stretch>
      </xdr:blipFill>
      <xdr:spPr bwMode="auto">
        <a:xfrm>
          <a:off x="1000125" y="2171700"/>
          <a:ext cx="0" cy="814387"/>
        </a:xfrm>
        <a:prstGeom prst="rect">
          <a:avLst/>
        </a:prstGeom>
        <a:noFill/>
        <a:ln w="9525">
          <a:noFill/>
          <a:miter lim="800000"/>
          <a:headEnd/>
          <a:tailEnd/>
        </a:ln>
      </xdr:spPr>
    </xdr:pic>
    <xdr:clientData/>
  </xdr:twoCellAnchor>
  <xdr:twoCellAnchor editAs="oneCell">
    <xdr:from>
      <xdr:col>1</xdr:col>
      <xdr:colOff>838200</xdr:colOff>
      <xdr:row>232</xdr:row>
      <xdr:rowOff>0</xdr:rowOff>
    </xdr:from>
    <xdr:to>
      <xdr:col>1</xdr:col>
      <xdr:colOff>838200</xdr:colOff>
      <xdr:row>234</xdr:row>
      <xdr:rowOff>57150</xdr:rowOff>
    </xdr:to>
    <xdr:pic>
      <xdr:nvPicPr>
        <xdr:cNvPr id="122" name="Picture 3">
          <a:extLst>
            <a:ext uri="{FF2B5EF4-FFF2-40B4-BE49-F238E27FC236}">
              <a16:creationId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2171700"/>
          <a:ext cx="0" cy="809625"/>
        </a:xfrm>
        <a:prstGeom prst="rect">
          <a:avLst/>
        </a:prstGeom>
        <a:noFill/>
        <a:ln w="9525">
          <a:noFill/>
          <a:miter lim="800000"/>
          <a:headEnd/>
          <a:tailEnd/>
        </a:ln>
      </xdr:spPr>
    </xdr:pic>
    <xdr:clientData/>
  </xdr:twoCellAnchor>
  <xdr:twoCellAnchor editAs="oneCell">
    <xdr:from>
      <xdr:col>1</xdr:col>
      <xdr:colOff>838200</xdr:colOff>
      <xdr:row>232</xdr:row>
      <xdr:rowOff>0</xdr:rowOff>
    </xdr:from>
    <xdr:to>
      <xdr:col>1</xdr:col>
      <xdr:colOff>838200</xdr:colOff>
      <xdr:row>234</xdr:row>
      <xdr:rowOff>57150</xdr:rowOff>
    </xdr:to>
    <xdr:pic>
      <xdr:nvPicPr>
        <xdr:cNvPr id="123" name="Picture 3">
          <a:extLst>
            <a:ext uri="{FF2B5EF4-FFF2-40B4-BE49-F238E27FC236}">
              <a16:creationId xmlns:a16="http://schemas.microsoft.com/office/drawing/2014/main" id="{00000000-0008-0000-0400-00007B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2171700"/>
          <a:ext cx="0" cy="809625"/>
        </a:xfrm>
        <a:prstGeom prst="rect">
          <a:avLst/>
        </a:prstGeom>
        <a:noFill/>
        <a:ln w="9525">
          <a:noFill/>
          <a:miter lim="800000"/>
          <a:headEnd/>
          <a:tailEnd/>
        </a:ln>
      </xdr:spPr>
    </xdr:pic>
    <xdr:clientData/>
  </xdr:twoCellAnchor>
  <xdr:twoCellAnchor editAs="oneCell">
    <xdr:from>
      <xdr:col>1</xdr:col>
      <xdr:colOff>838200</xdr:colOff>
      <xdr:row>232</xdr:row>
      <xdr:rowOff>0</xdr:rowOff>
    </xdr:from>
    <xdr:to>
      <xdr:col>1</xdr:col>
      <xdr:colOff>838200</xdr:colOff>
      <xdr:row>234</xdr:row>
      <xdr:rowOff>57150</xdr:rowOff>
    </xdr:to>
    <xdr:pic>
      <xdr:nvPicPr>
        <xdr:cNvPr id="124" name="Picture 3">
          <a:extLst>
            <a:ext uri="{FF2B5EF4-FFF2-40B4-BE49-F238E27FC236}">
              <a16:creationId xmlns:a16="http://schemas.microsoft.com/office/drawing/2014/main" id="{00000000-0008-0000-0400-00007C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2171700"/>
          <a:ext cx="0" cy="809625"/>
        </a:xfrm>
        <a:prstGeom prst="rect">
          <a:avLst/>
        </a:prstGeom>
        <a:noFill/>
        <a:ln w="9525">
          <a:noFill/>
          <a:miter lim="800000"/>
          <a:headEnd/>
          <a:tailEnd/>
        </a:ln>
      </xdr:spPr>
    </xdr:pic>
    <xdr:clientData/>
  </xdr:twoCellAnchor>
  <xdr:twoCellAnchor editAs="oneCell">
    <xdr:from>
      <xdr:col>1</xdr:col>
      <xdr:colOff>838200</xdr:colOff>
      <xdr:row>232</xdr:row>
      <xdr:rowOff>0</xdr:rowOff>
    </xdr:from>
    <xdr:to>
      <xdr:col>1</xdr:col>
      <xdr:colOff>838200</xdr:colOff>
      <xdr:row>234</xdr:row>
      <xdr:rowOff>57150</xdr:rowOff>
    </xdr:to>
    <xdr:pic>
      <xdr:nvPicPr>
        <xdr:cNvPr id="125" name="Picture 3">
          <a:extLst>
            <a:ext uri="{FF2B5EF4-FFF2-40B4-BE49-F238E27FC236}">
              <a16:creationId xmlns:a16="http://schemas.microsoft.com/office/drawing/2014/main" id="{00000000-0008-0000-0400-00007D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2171700"/>
          <a:ext cx="0" cy="809625"/>
        </a:xfrm>
        <a:prstGeom prst="rect">
          <a:avLst/>
        </a:prstGeom>
        <a:noFill/>
        <a:ln w="9525">
          <a:noFill/>
          <a:miter lim="800000"/>
          <a:headEnd/>
          <a:tailEnd/>
        </a:ln>
      </xdr:spPr>
    </xdr:pic>
    <xdr:clientData/>
  </xdr:twoCellAnchor>
  <xdr:twoCellAnchor editAs="oneCell">
    <xdr:from>
      <xdr:col>1</xdr:col>
      <xdr:colOff>838200</xdr:colOff>
      <xdr:row>232</xdr:row>
      <xdr:rowOff>0</xdr:rowOff>
    </xdr:from>
    <xdr:to>
      <xdr:col>1</xdr:col>
      <xdr:colOff>838200</xdr:colOff>
      <xdr:row>234</xdr:row>
      <xdr:rowOff>57150</xdr:rowOff>
    </xdr:to>
    <xdr:pic>
      <xdr:nvPicPr>
        <xdr:cNvPr id="126" name="Picture 3">
          <a:extLst>
            <a:ext uri="{FF2B5EF4-FFF2-40B4-BE49-F238E27FC236}">
              <a16:creationId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2171700"/>
          <a:ext cx="0" cy="809625"/>
        </a:xfrm>
        <a:prstGeom prst="rect">
          <a:avLst/>
        </a:prstGeom>
        <a:noFill/>
        <a:ln w="9525">
          <a:noFill/>
          <a:miter lim="800000"/>
          <a:headEnd/>
          <a:tailEnd/>
        </a:ln>
      </xdr:spPr>
    </xdr:pic>
    <xdr:clientData/>
  </xdr:twoCellAnchor>
  <xdr:twoCellAnchor editAs="oneCell">
    <xdr:from>
      <xdr:col>1</xdr:col>
      <xdr:colOff>838200</xdr:colOff>
      <xdr:row>232</xdr:row>
      <xdr:rowOff>0</xdr:rowOff>
    </xdr:from>
    <xdr:to>
      <xdr:col>1</xdr:col>
      <xdr:colOff>838200</xdr:colOff>
      <xdr:row>234</xdr:row>
      <xdr:rowOff>57150</xdr:rowOff>
    </xdr:to>
    <xdr:pic>
      <xdr:nvPicPr>
        <xdr:cNvPr id="127" name="Picture 3">
          <a:extLst>
            <a:ext uri="{FF2B5EF4-FFF2-40B4-BE49-F238E27FC236}">
              <a16:creationId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2171700"/>
          <a:ext cx="0" cy="809625"/>
        </a:xfrm>
        <a:prstGeom prst="rect">
          <a:avLst/>
        </a:prstGeom>
        <a:noFill/>
        <a:ln w="9525">
          <a:noFill/>
          <a:miter lim="800000"/>
          <a:headEnd/>
          <a:tailEnd/>
        </a:ln>
      </xdr:spPr>
    </xdr:pic>
    <xdr:clientData/>
  </xdr:twoCellAnchor>
  <xdr:twoCellAnchor editAs="oneCell">
    <xdr:from>
      <xdr:col>1</xdr:col>
      <xdr:colOff>838200</xdr:colOff>
      <xdr:row>232</xdr:row>
      <xdr:rowOff>0</xdr:rowOff>
    </xdr:from>
    <xdr:to>
      <xdr:col>1</xdr:col>
      <xdr:colOff>838200</xdr:colOff>
      <xdr:row>234</xdr:row>
      <xdr:rowOff>57150</xdr:rowOff>
    </xdr:to>
    <xdr:pic>
      <xdr:nvPicPr>
        <xdr:cNvPr id="128" name="Picture 3">
          <a:extLst>
            <a:ext uri="{FF2B5EF4-FFF2-40B4-BE49-F238E27FC236}">
              <a16:creationId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2171700"/>
          <a:ext cx="0" cy="809625"/>
        </a:xfrm>
        <a:prstGeom prst="rect">
          <a:avLst/>
        </a:prstGeom>
        <a:noFill/>
        <a:ln w="9525">
          <a:noFill/>
          <a:miter lim="800000"/>
          <a:headEnd/>
          <a:tailEnd/>
        </a:ln>
      </xdr:spPr>
    </xdr:pic>
    <xdr:clientData/>
  </xdr:twoCellAnchor>
  <xdr:twoCellAnchor editAs="oneCell">
    <xdr:from>
      <xdr:col>1</xdr:col>
      <xdr:colOff>838200</xdr:colOff>
      <xdr:row>232</xdr:row>
      <xdr:rowOff>0</xdr:rowOff>
    </xdr:from>
    <xdr:to>
      <xdr:col>1</xdr:col>
      <xdr:colOff>838200</xdr:colOff>
      <xdr:row>234</xdr:row>
      <xdr:rowOff>57150</xdr:rowOff>
    </xdr:to>
    <xdr:pic>
      <xdr:nvPicPr>
        <xdr:cNvPr id="129" name="Picture 3">
          <a:extLst>
            <a:ext uri="{FF2B5EF4-FFF2-40B4-BE49-F238E27FC236}">
              <a16:creationId xmlns:a16="http://schemas.microsoft.com/office/drawing/2014/main" id="{00000000-0008-0000-0400-000081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181100" y="2171700"/>
          <a:ext cx="0" cy="809625"/>
        </a:xfrm>
        <a:prstGeom prst="rect">
          <a:avLst/>
        </a:prstGeom>
        <a:noFill/>
        <a:ln w="9525">
          <a:noFill/>
          <a:miter lim="800000"/>
          <a:headEnd/>
          <a:tailEnd/>
        </a:ln>
      </xdr:spPr>
    </xdr:pic>
    <xdr:clientData/>
  </xdr:twoCellAnchor>
  <xdr:twoCellAnchor editAs="oneCell">
    <xdr:from>
      <xdr:col>1</xdr:col>
      <xdr:colOff>781050</xdr:colOff>
      <xdr:row>232</xdr:row>
      <xdr:rowOff>0</xdr:rowOff>
    </xdr:from>
    <xdr:to>
      <xdr:col>1</xdr:col>
      <xdr:colOff>781050</xdr:colOff>
      <xdr:row>234</xdr:row>
      <xdr:rowOff>26193</xdr:rowOff>
    </xdr:to>
    <xdr:pic>
      <xdr:nvPicPr>
        <xdr:cNvPr id="130" name="Picture 1">
          <a:extLst>
            <a:ext uri="{FF2B5EF4-FFF2-40B4-BE49-F238E27FC236}">
              <a16:creationId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123950" y="2171700"/>
          <a:ext cx="0" cy="321468"/>
        </a:xfrm>
        <a:prstGeom prst="rect">
          <a:avLst/>
        </a:prstGeom>
        <a:noFill/>
        <a:ln w="9525">
          <a:noFill/>
          <a:miter lim="800000"/>
          <a:headEnd/>
          <a:tailEnd/>
        </a:ln>
      </xdr:spPr>
    </xdr:pic>
    <xdr:clientData/>
  </xdr:twoCellAnchor>
  <xdr:twoCellAnchor editAs="oneCell">
    <xdr:from>
      <xdr:col>1</xdr:col>
      <xdr:colOff>838200</xdr:colOff>
      <xdr:row>232</xdr:row>
      <xdr:rowOff>0</xdr:rowOff>
    </xdr:from>
    <xdr:to>
      <xdr:col>1</xdr:col>
      <xdr:colOff>838200</xdr:colOff>
      <xdr:row>234</xdr:row>
      <xdr:rowOff>61912</xdr:rowOff>
    </xdr:to>
    <xdr:pic>
      <xdr:nvPicPr>
        <xdr:cNvPr id="131" name="Picture 3">
          <a:extLst>
            <a:ext uri="{FF2B5EF4-FFF2-40B4-BE49-F238E27FC236}">
              <a16:creationId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11"/>
        <a:srcRect/>
        <a:stretch>
          <a:fillRect/>
        </a:stretch>
      </xdr:blipFill>
      <xdr:spPr bwMode="auto">
        <a:xfrm>
          <a:off x="1181100" y="2171700"/>
          <a:ext cx="0" cy="814387"/>
        </a:xfrm>
        <a:prstGeom prst="rect">
          <a:avLst/>
        </a:prstGeom>
        <a:noFill/>
        <a:ln w="9525">
          <a:noFill/>
          <a:miter lim="800000"/>
          <a:headEnd/>
          <a:tailEnd/>
        </a:ln>
      </xdr:spPr>
    </xdr:pic>
    <xdr:clientData/>
  </xdr:twoCellAnchor>
  <xdr:twoCellAnchor editAs="oneCell">
    <xdr:from>
      <xdr:col>1</xdr:col>
      <xdr:colOff>781050</xdr:colOff>
      <xdr:row>232</xdr:row>
      <xdr:rowOff>0</xdr:rowOff>
    </xdr:from>
    <xdr:to>
      <xdr:col>1</xdr:col>
      <xdr:colOff>781050</xdr:colOff>
      <xdr:row>234</xdr:row>
      <xdr:rowOff>26193</xdr:rowOff>
    </xdr:to>
    <xdr:pic>
      <xdr:nvPicPr>
        <xdr:cNvPr id="132" name="Picture 1">
          <a:extLst>
            <a:ext uri="{FF2B5EF4-FFF2-40B4-BE49-F238E27FC236}">
              <a16:creationId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123950" y="2171700"/>
          <a:ext cx="0" cy="321468"/>
        </a:xfrm>
        <a:prstGeom prst="rect">
          <a:avLst/>
        </a:prstGeom>
        <a:noFill/>
        <a:ln w="9525">
          <a:noFill/>
          <a:miter lim="800000"/>
          <a:headEnd/>
          <a:tailEnd/>
        </a:ln>
      </xdr:spPr>
    </xdr:pic>
    <xdr:clientData/>
  </xdr:twoCellAnchor>
  <xdr:twoCellAnchor editAs="oneCell">
    <xdr:from>
      <xdr:col>0</xdr:col>
      <xdr:colOff>0</xdr:colOff>
      <xdr:row>240</xdr:row>
      <xdr:rowOff>0</xdr:rowOff>
    </xdr:from>
    <xdr:to>
      <xdr:col>1</xdr:col>
      <xdr:colOff>771525</xdr:colOff>
      <xdr:row>241</xdr:row>
      <xdr:rowOff>9525</xdr:rowOff>
    </xdr:to>
    <xdr:pic>
      <xdr:nvPicPr>
        <xdr:cNvPr id="133" name="Slika 2" descr="logo_ETSfarago.jpg">
          <a:extLst>
            <a:ext uri="{FF2B5EF4-FFF2-40B4-BE49-F238E27FC236}">
              <a16:creationId xmlns:a16="http://schemas.microsoft.com/office/drawing/2014/main" id="{00000000-0008-0000-0400-00008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240</xdr:row>
      <xdr:rowOff>0</xdr:rowOff>
    </xdr:from>
    <xdr:to>
      <xdr:col>1</xdr:col>
      <xdr:colOff>771525</xdr:colOff>
      <xdr:row>241</xdr:row>
      <xdr:rowOff>9525</xdr:rowOff>
    </xdr:to>
    <xdr:pic>
      <xdr:nvPicPr>
        <xdr:cNvPr id="134" name="Slika 2" descr="logo_ETSfarago.jpg">
          <a:extLst>
            <a:ext uri="{FF2B5EF4-FFF2-40B4-BE49-F238E27FC236}">
              <a16:creationId xmlns:a16="http://schemas.microsoft.com/office/drawing/2014/main" id="{00000000-0008-0000-0400-00008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240</xdr:row>
      <xdr:rowOff>0</xdr:rowOff>
    </xdr:from>
    <xdr:to>
      <xdr:col>1</xdr:col>
      <xdr:colOff>771525</xdr:colOff>
      <xdr:row>241</xdr:row>
      <xdr:rowOff>9525</xdr:rowOff>
    </xdr:to>
    <xdr:pic>
      <xdr:nvPicPr>
        <xdr:cNvPr id="135" name="Slika 3" descr="logo_ETSfarago.jpg">
          <a:extLst>
            <a:ext uri="{FF2B5EF4-FFF2-40B4-BE49-F238E27FC236}">
              <a16:creationId xmlns:a16="http://schemas.microsoft.com/office/drawing/2014/main" id="{00000000-0008-0000-0400-00008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240</xdr:row>
      <xdr:rowOff>0</xdr:rowOff>
    </xdr:from>
    <xdr:to>
      <xdr:col>1</xdr:col>
      <xdr:colOff>771525</xdr:colOff>
      <xdr:row>241</xdr:row>
      <xdr:rowOff>9525</xdr:rowOff>
    </xdr:to>
    <xdr:pic>
      <xdr:nvPicPr>
        <xdr:cNvPr id="136" name="Slika 4" descr="logo_ETSfarago.jpg">
          <a:extLst>
            <a:ext uri="{FF2B5EF4-FFF2-40B4-BE49-F238E27FC236}">
              <a16:creationId xmlns:a16="http://schemas.microsoft.com/office/drawing/2014/main" id="{00000000-0008-0000-0400-00008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240</xdr:row>
      <xdr:rowOff>0</xdr:rowOff>
    </xdr:from>
    <xdr:to>
      <xdr:col>1</xdr:col>
      <xdr:colOff>771525</xdr:colOff>
      <xdr:row>241</xdr:row>
      <xdr:rowOff>9525</xdr:rowOff>
    </xdr:to>
    <xdr:pic>
      <xdr:nvPicPr>
        <xdr:cNvPr id="137" name="Slika 5" descr="logo_ETSfarago.jpg">
          <a:extLst>
            <a:ext uri="{FF2B5EF4-FFF2-40B4-BE49-F238E27FC236}">
              <a16:creationId xmlns:a16="http://schemas.microsoft.com/office/drawing/2014/main" id="{00000000-0008-0000-0400-00008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240</xdr:row>
      <xdr:rowOff>0</xdr:rowOff>
    </xdr:from>
    <xdr:to>
      <xdr:col>1</xdr:col>
      <xdr:colOff>762000</xdr:colOff>
      <xdr:row>241</xdr:row>
      <xdr:rowOff>9525</xdr:rowOff>
    </xdr:to>
    <xdr:pic>
      <xdr:nvPicPr>
        <xdr:cNvPr id="138" name="Slika 6" descr="logo_ETSfarago.jpg">
          <a:extLst>
            <a:ext uri="{FF2B5EF4-FFF2-40B4-BE49-F238E27FC236}">
              <a16:creationId xmlns:a16="http://schemas.microsoft.com/office/drawing/2014/main" id="{00000000-0008-0000-0400-00008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240</xdr:row>
      <xdr:rowOff>0</xdr:rowOff>
    </xdr:from>
    <xdr:to>
      <xdr:col>1</xdr:col>
      <xdr:colOff>771525</xdr:colOff>
      <xdr:row>241</xdr:row>
      <xdr:rowOff>9525</xdr:rowOff>
    </xdr:to>
    <xdr:pic>
      <xdr:nvPicPr>
        <xdr:cNvPr id="139" name="Slika 7" descr="logo_ETSfarago.jpg">
          <a:extLst>
            <a:ext uri="{FF2B5EF4-FFF2-40B4-BE49-F238E27FC236}">
              <a16:creationId xmlns:a16="http://schemas.microsoft.com/office/drawing/2014/main" id="{00000000-0008-0000-0400-00008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240</xdr:row>
      <xdr:rowOff>0</xdr:rowOff>
    </xdr:from>
    <xdr:to>
      <xdr:col>1</xdr:col>
      <xdr:colOff>771525</xdr:colOff>
      <xdr:row>241</xdr:row>
      <xdr:rowOff>9525</xdr:rowOff>
    </xdr:to>
    <xdr:pic>
      <xdr:nvPicPr>
        <xdr:cNvPr id="140" name="Slika 8" descr="logo_ETSfarago.jpg">
          <a:extLst>
            <a:ext uri="{FF2B5EF4-FFF2-40B4-BE49-F238E27FC236}">
              <a16:creationId xmlns:a16="http://schemas.microsoft.com/office/drawing/2014/main" id="{00000000-0008-0000-0400-00008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240</xdr:row>
      <xdr:rowOff>0</xdr:rowOff>
    </xdr:from>
    <xdr:to>
      <xdr:col>1</xdr:col>
      <xdr:colOff>771525</xdr:colOff>
      <xdr:row>241</xdr:row>
      <xdr:rowOff>9525</xdr:rowOff>
    </xdr:to>
    <xdr:pic>
      <xdr:nvPicPr>
        <xdr:cNvPr id="141" name="Slika 2" descr="logo_ETSfarago.jpg">
          <a:extLst>
            <a:ext uri="{FF2B5EF4-FFF2-40B4-BE49-F238E27FC236}">
              <a16:creationId xmlns:a16="http://schemas.microsoft.com/office/drawing/2014/main" id="{00000000-0008-0000-0400-00008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1144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240</xdr:row>
      <xdr:rowOff>0</xdr:rowOff>
    </xdr:from>
    <xdr:to>
      <xdr:col>1</xdr:col>
      <xdr:colOff>762000</xdr:colOff>
      <xdr:row>241</xdr:row>
      <xdr:rowOff>9525</xdr:rowOff>
    </xdr:to>
    <xdr:pic>
      <xdr:nvPicPr>
        <xdr:cNvPr id="142" name="Slika 2" descr="logo_ETSfarago.jpg">
          <a:extLst>
            <a:ext uri="{FF2B5EF4-FFF2-40B4-BE49-F238E27FC236}">
              <a16:creationId xmlns:a16="http://schemas.microsoft.com/office/drawing/2014/main" id="{00000000-0008-0000-0400-00008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240</xdr:row>
      <xdr:rowOff>0</xdr:rowOff>
    </xdr:from>
    <xdr:to>
      <xdr:col>1</xdr:col>
      <xdr:colOff>762000</xdr:colOff>
      <xdr:row>241</xdr:row>
      <xdr:rowOff>9525</xdr:rowOff>
    </xdr:to>
    <xdr:pic>
      <xdr:nvPicPr>
        <xdr:cNvPr id="143" name="Slika 2" descr="logo_ETSfarago.jpg">
          <a:extLst>
            <a:ext uri="{FF2B5EF4-FFF2-40B4-BE49-F238E27FC236}">
              <a16:creationId xmlns:a16="http://schemas.microsoft.com/office/drawing/2014/main" id="{00000000-0008-0000-0400-00008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049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8"/>
  <sheetViews>
    <sheetView view="pageLayout" topLeftCell="A26" zoomScaleNormal="100" workbookViewId="0">
      <selection activeCell="C38" sqref="C38"/>
    </sheetView>
  </sheetViews>
  <sheetFormatPr defaultRowHeight="12.75"/>
  <cols>
    <col min="3" max="3" width="60.7109375" customWidth="1"/>
  </cols>
  <sheetData>
    <row r="1" spans="1:3" ht="16.5">
      <c r="A1" s="532" t="s">
        <v>445</v>
      </c>
      <c r="B1" s="532"/>
      <c r="C1" s="147" t="s">
        <v>446</v>
      </c>
    </row>
    <row r="2" spans="1:3" ht="15">
      <c r="A2" s="532"/>
      <c r="B2" s="532"/>
      <c r="C2" s="148" t="s">
        <v>447</v>
      </c>
    </row>
    <row r="3" spans="1:3" ht="15">
      <c r="A3" s="532"/>
      <c r="B3" s="532"/>
      <c r="C3" s="148" t="s">
        <v>448</v>
      </c>
    </row>
    <row r="4" spans="1:3" ht="16.5">
      <c r="A4" s="532"/>
      <c r="B4" s="532"/>
      <c r="C4" s="147"/>
    </row>
    <row r="5" spans="1:3" ht="33">
      <c r="A5" s="532" t="s">
        <v>449</v>
      </c>
      <c r="B5" s="532"/>
      <c r="C5" s="147" t="s">
        <v>450</v>
      </c>
    </row>
    <row r="6" spans="1:3" ht="16.5">
      <c r="A6" s="532"/>
      <c r="B6" s="532"/>
      <c r="C6" s="147" t="s">
        <v>451</v>
      </c>
    </row>
    <row r="7" spans="1:3" ht="16.5">
      <c r="A7" s="532"/>
      <c r="B7" s="532"/>
      <c r="C7" s="147" t="s">
        <v>452</v>
      </c>
    </row>
    <row r="8" spans="1:3" ht="16.5">
      <c r="A8" s="532"/>
      <c r="B8" s="532"/>
      <c r="C8" s="147"/>
    </row>
    <row r="9" spans="1:3" ht="16.5">
      <c r="A9" s="532"/>
      <c r="B9" s="532"/>
      <c r="C9" s="147"/>
    </row>
    <row r="10" spans="1:3" ht="15">
      <c r="A10" s="532" t="s">
        <v>453</v>
      </c>
      <c r="B10" s="532"/>
      <c r="C10" s="148" t="s">
        <v>454</v>
      </c>
    </row>
    <row r="11" spans="1:3" ht="16.5">
      <c r="A11" s="533"/>
      <c r="B11" s="533"/>
      <c r="C11" s="148" t="s">
        <v>455</v>
      </c>
    </row>
    <row r="12" spans="1:3" ht="16.5">
      <c r="A12" s="532" t="s">
        <v>456</v>
      </c>
      <c r="B12" s="532"/>
      <c r="C12" s="147" t="s">
        <v>457</v>
      </c>
    </row>
    <row r="13" spans="1:3" ht="16.5">
      <c r="A13" s="532" t="s">
        <v>332</v>
      </c>
      <c r="B13" s="532"/>
      <c r="C13" s="147" t="s">
        <v>458</v>
      </c>
    </row>
    <row r="14" spans="1:3" ht="16.5">
      <c r="A14" s="533"/>
      <c r="B14" s="533"/>
      <c r="C14" s="147"/>
    </row>
    <row r="15" spans="1:3" ht="16.5">
      <c r="A15" s="533"/>
      <c r="B15" s="533"/>
      <c r="C15" s="147"/>
    </row>
    <row r="16" spans="1:3">
      <c r="A16" s="534" t="s">
        <v>215</v>
      </c>
      <c r="B16" s="534"/>
      <c r="C16" s="534"/>
    </row>
    <row r="17" spans="1:3">
      <c r="A17" s="534"/>
      <c r="B17" s="534"/>
      <c r="C17" s="534"/>
    </row>
    <row r="18" spans="1:3" ht="18.75">
      <c r="A18" s="150"/>
      <c r="B18" s="150"/>
      <c r="C18" s="151" t="s">
        <v>526</v>
      </c>
    </row>
    <row r="19" spans="1:3" ht="15">
      <c r="A19" s="148"/>
      <c r="B19" s="535" t="s">
        <v>459</v>
      </c>
      <c r="C19" s="535"/>
    </row>
    <row r="20" spans="1:3" ht="15">
      <c r="A20" s="148"/>
      <c r="B20" s="535"/>
      <c r="C20" s="535"/>
    </row>
    <row r="21" spans="1:3" ht="15">
      <c r="A21" s="148"/>
      <c r="B21" s="535"/>
      <c r="C21" s="535"/>
    </row>
    <row r="22" spans="1:3" ht="15">
      <c r="A22" s="148"/>
      <c r="B22" s="535"/>
      <c r="C22" s="535"/>
    </row>
    <row r="23" spans="1:3" ht="15">
      <c r="A23" s="148"/>
      <c r="B23" s="535"/>
      <c r="C23" s="535"/>
    </row>
    <row r="24" spans="1:3" ht="15">
      <c r="A24" s="148"/>
      <c r="B24" s="535"/>
      <c r="C24" s="535"/>
    </row>
    <row r="25" spans="1:3" ht="15">
      <c r="A25" s="148"/>
      <c r="B25" s="535"/>
      <c r="C25" s="535"/>
    </row>
    <row r="26" spans="1:3" ht="15">
      <c r="A26" s="148"/>
      <c r="B26" s="535"/>
      <c r="C26" s="535"/>
    </row>
    <row r="27" spans="1:3" ht="15">
      <c r="A27" s="148"/>
      <c r="B27" s="535"/>
      <c r="C27" s="535"/>
    </row>
    <row r="28" spans="1:3" ht="15">
      <c r="A28" s="148"/>
      <c r="B28" s="535"/>
      <c r="C28" s="535"/>
    </row>
    <row r="29" spans="1:3" ht="15">
      <c r="A29" s="148"/>
      <c r="B29" s="535"/>
      <c r="C29" s="535"/>
    </row>
    <row r="30" spans="1:3" ht="15">
      <c r="A30" s="148"/>
      <c r="B30" s="535"/>
      <c r="C30" s="535"/>
    </row>
    <row r="31" spans="1:3" ht="15">
      <c r="A31" s="148"/>
      <c r="B31" s="535"/>
      <c r="C31" s="535"/>
    </row>
    <row r="32" spans="1:3" ht="15">
      <c r="A32" s="148"/>
      <c r="B32" s="535"/>
      <c r="C32" s="535"/>
    </row>
    <row r="33" spans="1:3" ht="30">
      <c r="A33" s="148" t="s">
        <v>460</v>
      </c>
      <c r="B33" s="535"/>
      <c r="C33" s="535"/>
    </row>
    <row r="34" spans="1:3">
      <c r="A34" s="149"/>
      <c r="B34" s="149"/>
      <c r="C34" s="149"/>
    </row>
    <row r="35" spans="1:3">
      <c r="A35" s="149"/>
      <c r="B35" s="149"/>
      <c r="C35" s="149"/>
    </row>
    <row r="36" spans="1:3">
      <c r="A36" s="149"/>
      <c r="B36" s="149"/>
      <c r="C36" s="149"/>
    </row>
    <row r="37" spans="1:3">
      <c r="A37" s="149"/>
      <c r="B37" s="149"/>
      <c r="C37" s="149"/>
    </row>
    <row r="38" spans="1:3">
      <c r="A38" s="149"/>
      <c r="B38" s="149"/>
      <c r="C38" s="149"/>
    </row>
    <row r="39" spans="1:3">
      <c r="A39" s="149"/>
      <c r="B39" s="149"/>
      <c r="C39" s="149"/>
    </row>
    <row r="40" spans="1:3">
      <c r="A40" s="149"/>
      <c r="B40" s="149"/>
      <c r="C40" s="149"/>
    </row>
    <row r="41" spans="1:3">
      <c r="A41" s="149"/>
      <c r="B41" s="149"/>
      <c r="C41" s="149"/>
    </row>
    <row r="42" spans="1:3">
      <c r="A42" s="149"/>
      <c r="B42" s="149"/>
      <c r="C42" s="149"/>
    </row>
    <row r="43" spans="1:3">
      <c r="A43" s="149"/>
      <c r="B43" s="149"/>
      <c r="C43" s="149"/>
    </row>
    <row r="44" spans="1:3">
      <c r="A44" s="149"/>
      <c r="B44" s="149"/>
      <c r="C44" s="149"/>
    </row>
    <row r="45" spans="1:3">
      <c r="A45" s="149"/>
      <c r="B45" s="149"/>
      <c r="C45" s="149"/>
    </row>
    <row r="46" spans="1:3">
      <c r="A46" s="149"/>
      <c r="B46" s="149"/>
      <c r="C46" s="149"/>
    </row>
    <row r="47" spans="1:3">
      <c r="A47" s="149"/>
      <c r="B47" s="149"/>
      <c r="C47" s="149"/>
    </row>
    <row r="48" spans="1:3">
      <c r="A48" s="149"/>
      <c r="B48" s="149"/>
      <c r="C48" s="149"/>
    </row>
    <row r="49" spans="1:3">
      <c r="A49" s="149"/>
      <c r="B49" s="149"/>
      <c r="C49" s="149"/>
    </row>
    <row r="50" spans="1:3">
      <c r="A50" s="149"/>
      <c r="B50" s="149"/>
      <c r="C50" s="149"/>
    </row>
    <row r="51" spans="1:3">
      <c r="A51" s="149"/>
      <c r="B51" s="149"/>
      <c r="C51" s="149"/>
    </row>
    <row r="52" spans="1:3">
      <c r="A52" s="536" t="s">
        <v>461</v>
      </c>
      <c r="B52" s="537"/>
      <c r="C52" s="537"/>
    </row>
    <row r="53" spans="1:3">
      <c r="A53" s="149"/>
      <c r="B53" s="149"/>
      <c r="C53" s="149"/>
    </row>
    <row r="54" spans="1:3">
      <c r="A54" s="530" t="s">
        <v>462</v>
      </c>
      <c r="B54" s="531"/>
      <c r="C54" s="531"/>
    </row>
    <row r="55" spans="1:3" ht="59.25" customHeight="1">
      <c r="A55" s="531"/>
      <c r="B55" s="531"/>
      <c r="C55" s="531"/>
    </row>
    <row r="56" spans="1:3">
      <c r="A56" s="149"/>
      <c r="B56" s="149"/>
      <c r="C56" s="149"/>
    </row>
    <row r="57" spans="1:3">
      <c r="A57" s="530" t="s">
        <v>463</v>
      </c>
      <c r="B57" s="538"/>
      <c r="C57" s="538"/>
    </row>
    <row r="58" spans="1:3">
      <c r="A58" s="538"/>
      <c r="B58" s="538"/>
      <c r="C58" s="538"/>
    </row>
    <row r="59" spans="1:3" ht="45.75" customHeight="1">
      <c r="A59" s="538"/>
      <c r="B59" s="538"/>
      <c r="C59" s="538"/>
    </row>
    <row r="60" spans="1:3">
      <c r="A60" s="149"/>
      <c r="B60" s="149"/>
      <c r="C60" s="149"/>
    </row>
    <row r="61" spans="1:3">
      <c r="A61" s="530" t="s">
        <v>464</v>
      </c>
      <c r="B61" s="538"/>
      <c r="C61" s="538"/>
    </row>
    <row r="62" spans="1:3" ht="105" customHeight="1">
      <c r="A62" s="538"/>
      <c r="B62" s="538"/>
      <c r="C62" s="538"/>
    </row>
    <row r="63" spans="1:3">
      <c r="A63" s="149"/>
      <c r="B63" s="149"/>
      <c r="C63" s="149"/>
    </row>
    <row r="64" spans="1:3">
      <c r="A64" s="539" t="s">
        <v>465</v>
      </c>
      <c r="B64" s="540"/>
      <c r="C64" s="540"/>
    </row>
    <row r="65" spans="1:3">
      <c r="A65" s="149"/>
      <c r="B65" s="149"/>
      <c r="C65" s="149"/>
    </row>
    <row r="66" spans="1:3">
      <c r="A66" s="530" t="s">
        <v>466</v>
      </c>
      <c r="B66" s="538"/>
      <c r="C66" s="538"/>
    </row>
    <row r="67" spans="1:3" ht="132.75" customHeight="1">
      <c r="A67" s="538"/>
      <c r="B67" s="538"/>
      <c r="C67" s="538"/>
    </row>
    <row r="68" spans="1:3">
      <c r="A68" s="149"/>
      <c r="B68" s="149"/>
      <c r="C68" s="149"/>
    </row>
    <row r="69" spans="1:3">
      <c r="A69" s="536" t="s">
        <v>467</v>
      </c>
      <c r="B69" s="537"/>
      <c r="C69" s="537"/>
    </row>
    <row r="70" spans="1:3">
      <c r="A70" s="149"/>
      <c r="B70" s="149"/>
      <c r="C70" s="149"/>
    </row>
    <row r="71" spans="1:3">
      <c r="A71" s="530" t="s">
        <v>468</v>
      </c>
      <c r="B71" s="538"/>
      <c r="C71" s="538"/>
    </row>
    <row r="72" spans="1:3" ht="57" customHeight="1">
      <c r="A72" s="538"/>
      <c r="B72" s="538"/>
      <c r="C72" s="538"/>
    </row>
    <row r="73" spans="1:3">
      <c r="A73" s="149"/>
      <c r="B73" s="149"/>
      <c r="C73" s="149"/>
    </row>
    <row r="74" spans="1:3">
      <c r="A74" s="536" t="s">
        <v>469</v>
      </c>
      <c r="B74" s="537"/>
      <c r="C74" s="537"/>
    </row>
    <row r="75" spans="1:3">
      <c r="A75" s="149"/>
      <c r="B75" s="149"/>
      <c r="C75" s="149"/>
    </row>
    <row r="76" spans="1:3">
      <c r="A76" s="530" t="s">
        <v>470</v>
      </c>
      <c r="B76" s="538"/>
      <c r="C76" s="538"/>
    </row>
    <row r="77" spans="1:3" ht="34.5" customHeight="1">
      <c r="A77" s="538"/>
      <c r="B77" s="538"/>
      <c r="C77" s="538"/>
    </row>
    <row r="78" spans="1:3">
      <c r="A78" s="149"/>
      <c r="B78" s="149"/>
      <c r="C78" s="149"/>
    </row>
  </sheetData>
  <mergeCells count="20">
    <mergeCell ref="A74:C74"/>
    <mergeCell ref="A76:C77"/>
    <mergeCell ref="A57:C59"/>
    <mergeCell ref="A61:C62"/>
    <mergeCell ref="A64:C64"/>
    <mergeCell ref="A66:C67"/>
    <mergeCell ref="A69:C69"/>
    <mergeCell ref="A71:C72"/>
    <mergeCell ref="A54:C55"/>
    <mergeCell ref="A1:B4"/>
    <mergeCell ref="A5:B9"/>
    <mergeCell ref="A10:B10"/>
    <mergeCell ref="A11:B11"/>
    <mergeCell ref="A12:B12"/>
    <mergeCell ref="A13:B13"/>
    <mergeCell ref="A14:B14"/>
    <mergeCell ref="A15:B15"/>
    <mergeCell ref="A16:C17"/>
    <mergeCell ref="B19:C33"/>
    <mergeCell ref="A52:C5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6"/>
  <sheetViews>
    <sheetView topLeftCell="A17" workbookViewId="0">
      <selection activeCell="G65" sqref="G65"/>
    </sheetView>
  </sheetViews>
  <sheetFormatPr defaultRowHeight="12.75"/>
  <cols>
    <col min="3" max="3" width="60.7109375" customWidth="1"/>
  </cols>
  <sheetData>
    <row r="1" spans="1:3" ht="16.5">
      <c r="A1" s="532" t="s">
        <v>445</v>
      </c>
      <c r="B1" s="532"/>
      <c r="C1" s="318" t="s">
        <v>446</v>
      </c>
    </row>
    <row r="2" spans="1:3" ht="15">
      <c r="A2" s="532"/>
      <c r="B2" s="532"/>
      <c r="C2" s="317" t="s">
        <v>447</v>
      </c>
    </row>
    <row r="3" spans="1:3" ht="15">
      <c r="A3" s="532"/>
      <c r="B3" s="532"/>
      <c r="C3" s="317" t="s">
        <v>448</v>
      </c>
    </row>
    <row r="4" spans="1:3" ht="16.5">
      <c r="A4" s="532"/>
      <c r="B4" s="532"/>
      <c r="C4" s="318"/>
    </row>
    <row r="5" spans="1:3" ht="33">
      <c r="A5" s="532" t="s">
        <v>449</v>
      </c>
      <c r="B5" s="532"/>
      <c r="C5" s="318" t="s">
        <v>450</v>
      </c>
    </row>
    <row r="6" spans="1:3" ht="16.5">
      <c r="A6" s="532"/>
      <c r="B6" s="532"/>
      <c r="C6" s="318" t="s">
        <v>451</v>
      </c>
    </row>
    <row r="7" spans="1:3" ht="16.5">
      <c r="A7" s="532"/>
      <c r="B7" s="532"/>
      <c r="C7" s="318" t="s">
        <v>452</v>
      </c>
    </row>
    <row r="8" spans="1:3" ht="16.5">
      <c r="A8" s="532"/>
      <c r="B8" s="532"/>
      <c r="C8" s="318"/>
    </row>
    <row r="9" spans="1:3" ht="16.5">
      <c r="A9" s="532"/>
      <c r="B9" s="532"/>
      <c r="C9" s="318"/>
    </row>
    <row r="10" spans="1:3" ht="15">
      <c r="A10" s="532" t="s">
        <v>453</v>
      </c>
      <c r="B10" s="532"/>
      <c r="C10" s="317" t="s">
        <v>454</v>
      </c>
    </row>
    <row r="11" spans="1:3" ht="16.5">
      <c r="A11" s="533"/>
      <c r="B11" s="533"/>
      <c r="C11" s="317" t="s">
        <v>455</v>
      </c>
    </row>
    <row r="12" spans="1:3" ht="16.5">
      <c r="A12" s="532" t="s">
        <v>456</v>
      </c>
      <c r="B12" s="532"/>
      <c r="C12" s="318" t="s">
        <v>457</v>
      </c>
    </row>
    <row r="13" spans="1:3" ht="16.5">
      <c r="A13" s="532" t="s">
        <v>332</v>
      </c>
      <c r="B13" s="532"/>
      <c r="C13" s="318" t="s">
        <v>458</v>
      </c>
    </row>
    <row r="14" spans="1:3" ht="16.5">
      <c r="A14" s="533"/>
      <c r="B14" s="533"/>
      <c r="C14" s="318"/>
    </row>
    <row r="15" spans="1:3" ht="16.5">
      <c r="A15" s="457"/>
      <c r="B15" s="457"/>
      <c r="C15" s="457"/>
    </row>
    <row r="16" spans="1:3" ht="16.5">
      <c r="A16" s="457"/>
      <c r="B16" s="457"/>
      <c r="C16" s="457"/>
    </row>
    <row r="17" spans="1:3" ht="16.5">
      <c r="A17" s="457"/>
      <c r="B17" s="457"/>
      <c r="C17" s="457"/>
    </row>
    <row r="18" spans="1:3" ht="16.5">
      <c r="A18" s="533"/>
      <c r="B18" s="533"/>
      <c r="C18" s="318"/>
    </row>
    <row r="19" spans="1:3" ht="24.75" customHeight="1">
      <c r="A19" s="497"/>
      <c r="B19" s="534" t="s">
        <v>215</v>
      </c>
      <c r="C19" s="534"/>
    </row>
    <row r="20" spans="1:3" ht="6" customHeight="1">
      <c r="A20" s="497"/>
      <c r="B20" s="534"/>
      <c r="C20" s="534"/>
    </row>
    <row r="21" spans="1:3" ht="19.5" customHeight="1">
      <c r="A21" s="319"/>
      <c r="B21" s="542" t="s">
        <v>526</v>
      </c>
      <c r="C21" s="542"/>
    </row>
    <row r="22" spans="1:3" ht="15">
      <c r="A22" s="317"/>
      <c r="B22" s="535" t="s">
        <v>459</v>
      </c>
      <c r="C22" s="535"/>
    </row>
    <row r="23" spans="1:3" ht="15">
      <c r="A23" s="317"/>
      <c r="B23" s="535"/>
      <c r="C23" s="535"/>
    </row>
    <row r="24" spans="1:3" ht="15">
      <c r="A24" s="317"/>
      <c r="B24" s="535"/>
      <c r="C24" s="535"/>
    </row>
    <row r="25" spans="1:3" ht="15">
      <c r="A25" s="317"/>
      <c r="B25" s="535"/>
      <c r="C25" s="535"/>
    </row>
    <row r="26" spans="1:3" ht="15">
      <c r="A26" s="317"/>
      <c r="B26" s="535"/>
      <c r="C26" s="535"/>
    </row>
    <row r="27" spans="1:3" ht="15">
      <c r="A27" s="317"/>
      <c r="B27" s="535"/>
      <c r="C27" s="535"/>
    </row>
    <row r="28" spans="1:3" ht="15">
      <c r="A28" s="317"/>
      <c r="B28" s="535"/>
      <c r="C28" s="535"/>
    </row>
    <row r="29" spans="1:3" ht="15">
      <c r="A29" s="317"/>
      <c r="B29" s="535"/>
      <c r="C29" s="535"/>
    </row>
    <row r="30" spans="1:3" ht="15">
      <c r="A30" s="317"/>
      <c r="B30" s="535"/>
      <c r="C30" s="535"/>
    </row>
    <row r="31" spans="1:3" ht="15">
      <c r="A31" s="317"/>
      <c r="B31" s="535"/>
      <c r="C31" s="535"/>
    </row>
    <row r="32" spans="1:3" ht="15">
      <c r="A32" s="317"/>
      <c r="B32" s="535"/>
      <c r="C32" s="535"/>
    </row>
    <row r="33" spans="1:3" ht="15">
      <c r="A33" s="317"/>
      <c r="B33" s="535"/>
      <c r="C33" s="535"/>
    </row>
    <row r="34" spans="1:3" ht="15">
      <c r="A34" s="317"/>
      <c r="B34" s="535"/>
      <c r="C34" s="535"/>
    </row>
    <row r="35" spans="1:3" ht="15">
      <c r="A35" s="317"/>
      <c r="B35" s="535"/>
      <c r="C35" s="535"/>
    </row>
    <row r="36" spans="1:3" ht="30">
      <c r="A36" s="317" t="s">
        <v>460</v>
      </c>
      <c r="B36" s="535"/>
      <c r="C36" s="535"/>
    </row>
    <row r="37" spans="1:3">
      <c r="A37" s="149"/>
      <c r="B37" s="149"/>
      <c r="C37" s="149"/>
    </row>
    <row r="38" spans="1:3">
      <c r="A38" s="149"/>
      <c r="B38" s="149"/>
      <c r="C38" s="149"/>
    </row>
    <row r="39" spans="1:3">
      <c r="A39" s="149"/>
      <c r="B39" s="149"/>
      <c r="C39" s="149"/>
    </row>
    <row r="40" spans="1:3">
      <c r="A40" s="149"/>
      <c r="B40" s="149"/>
      <c r="C40" s="149"/>
    </row>
    <row r="41" spans="1:3">
      <c r="A41" s="149"/>
      <c r="B41" s="149"/>
      <c r="C41" s="149"/>
    </row>
    <row r="42" spans="1:3">
      <c r="A42" s="149"/>
      <c r="B42" s="149"/>
      <c r="C42" s="149"/>
    </row>
    <row r="43" spans="1:3">
      <c r="A43" s="149"/>
      <c r="B43" s="149"/>
      <c r="C43" s="149"/>
    </row>
    <row r="44" spans="1:3">
      <c r="A44" s="149"/>
      <c r="B44" s="149"/>
      <c r="C44" s="149"/>
    </row>
    <row r="45" spans="1:3">
      <c r="A45" s="149"/>
      <c r="B45" s="149"/>
      <c r="C45" s="149"/>
    </row>
    <row r="46" spans="1:3">
      <c r="A46" s="149"/>
      <c r="B46" s="149"/>
      <c r="C46" s="149"/>
    </row>
    <row r="47" spans="1:3">
      <c r="A47" s="149"/>
      <c r="B47" s="149"/>
      <c r="C47" s="149"/>
    </row>
    <row r="48" spans="1:3">
      <c r="A48" s="149"/>
      <c r="B48" s="149"/>
      <c r="C48" s="149"/>
    </row>
    <row r="49" spans="1:4">
      <c r="A49" s="149"/>
      <c r="B49" s="149"/>
      <c r="C49" s="149"/>
    </row>
    <row r="50" spans="1:4">
      <c r="A50" s="541" t="s">
        <v>461</v>
      </c>
      <c r="B50" s="541"/>
      <c r="C50" s="541"/>
    </row>
    <row r="51" spans="1:4">
      <c r="A51" s="149"/>
      <c r="B51" s="149"/>
      <c r="C51" s="149"/>
    </row>
    <row r="52" spans="1:4" ht="12.75" customHeight="1">
      <c r="A52" s="543" t="s">
        <v>462</v>
      </c>
      <c r="B52" s="543"/>
      <c r="C52" s="543"/>
      <c r="D52" s="543"/>
    </row>
    <row r="53" spans="1:4" ht="57.75" customHeight="1">
      <c r="A53" s="543"/>
      <c r="B53" s="543"/>
      <c r="C53" s="543"/>
      <c r="D53" s="543"/>
    </row>
    <row r="54" spans="1:4">
      <c r="A54" s="149"/>
      <c r="B54" s="149"/>
      <c r="C54" s="149"/>
    </row>
    <row r="55" spans="1:4" ht="12.75" customHeight="1">
      <c r="A55" s="543" t="s">
        <v>463</v>
      </c>
      <c r="B55" s="543"/>
      <c r="C55" s="543"/>
      <c r="D55" s="543"/>
    </row>
    <row r="56" spans="1:4">
      <c r="A56" s="543"/>
      <c r="B56" s="543"/>
      <c r="C56" s="543"/>
      <c r="D56" s="543"/>
    </row>
    <row r="57" spans="1:4" ht="34.5" customHeight="1">
      <c r="A57" s="543"/>
      <c r="B57" s="543"/>
      <c r="C57" s="543"/>
      <c r="D57" s="543"/>
    </row>
    <row r="58" spans="1:4">
      <c r="A58" s="149"/>
      <c r="B58" s="149"/>
      <c r="C58" s="149"/>
    </row>
    <row r="59" spans="1:4" ht="12.75" customHeight="1">
      <c r="A59" s="543" t="s">
        <v>464</v>
      </c>
      <c r="B59" s="543"/>
      <c r="C59" s="543"/>
      <c r="D59" s="543"/>
    </row>
    <row r="60" spans="1:4" ht="93.75" customHeight="1">
      <c r="A60" s="543"/>
      <c r="B60" s="543"/>
      <c r="C60" s="543"/>
      <c r="D60" s="543"/>
    </row>
    <row r="61" spans="1:4">
      <c r="A61" s="149"/>
      <c r="B61" s="149"/>
      <c r="C61" s="149"/>
    </row>
    <row r="62" spans="1:4">
      <c r="A62" s="544" t="s">
        <v>465</v>
      </c>
      <c r="B62" s="544"/>
      <c r="C62" s="544"/>
    </row>
    <row r="63" spans="1:4">
      <c r="A63" s="149"/>
      <c r="B63" s="149"/>
      <c r="C63" s="149"/>
    </row>
    <row r="64" spans="1:4" ht="12.75" customHeight="1">
      <c r="A64" s="543" t="s">
        <v>466</v>
      </c>
      <c r="B64" s="543"/>
      <c r="C64" s="543"/>
      <c r="D64" s="543"/>
    </row>
    <row r="65" spans="1:4" ht="135.75" customHeight="1">
      <c r="A65" s="543"/>
      <c r="B65" s="543"/>
      <c r="C65" s="543"/>
      <c r="D65" s="543"/>
    </row>
    <row r="66" spans="1:4">
      <c r="A66" s="149"/>
      <c r="B66" s="149"/>
      <c r="C66" s="149"/>
    </row>
    <row r="67" spans="1:4">
      <c r="A67" s="541" t="s">
        <v>467</v>
      </c>
      <c r="B67" s="541"/>
      <c r="C67" s="541"/>
    </row>
    <row r="68" spans="1:4">
      <c r="A68" s="149"/>
      <c r="B68" s="149"/>
      <c r="C68" s="149"/>
    </row>
    <row r="69" spans="1:4" ht="12.75" customHeight="1">
      <c r="A69" s="543" t="s">
        <v>468</v>
      </c>
      <c r="B69" s="543"/>
      <c r="C69" s="543"/>
      <c r="D69" s="543"/>
    </row>
    <row r="70" spans="1:4" ht="58.5" customHeight="1">
      <c r="A70" s="543"/>
      <c r="B70" s="543"/>
      <c r="C70" s="543"/>
      <c r="D70" s="543"/>
    </row>
    <row r="71" spans="1:4">
      <c r="A71" s="149"/>
      <c r="B71" s="149"/>
      <c r="C71" s="149"/>
    </row>
    <row r="72" spans="1:4">
      <c r="A72" s="541" t="s">
        <v>469</v>
      </c>
      <c r="B72" s="541"/>
      <c r="C72" s="541"/>
    </row>
    <row r="73" spans="1:4">
      <c r="A73" s="149"/>
      <c r="B73" s="149"/>
      <c r="C73" s="149"/>
    </row>
    <row r="74" spans="1:4" ht="12.75" customHeight="1">
      <c r="A74" s="543" t="s">
        <v>470</v>
      </c>
      <c r="B74" s="543"/>
      <c r="C74" s="543"/>
      <c r="D74" s="543"/>
    </row>
    <row r="75" spans="1:4" ht="33.75" customHeight="1">
      <c r="A75" s="543"/>
      <c r="B75" s="543"/>
      <c r="C75" s="543"/>
      <c r="D75" s="543"/>
    </row>
    <row r="76" spans="1:4">
      <c r="A76" s="149"/>
      <c r="B76" s="149"/>
      <c r="C76" s="149"/>
    </row>
  </sheetData>
  <mergeCells count="22">
    <mergeCell ref="A74:D75"/>
    <mergeCell ref="A52:D53"/>
    <mergeCell ref="A72:C72"/>
    <mergeCell ref="A62:C62"/>
    <mergeCell ref="A67:C67"/>
    <mergeCell ref="A55:D57"/>
    <mergeCell ref="A59:D60"/>
    <mergeCell ref="A64:D65"/>
    <mergeCell ref="A69:D70"/>
    <mergeCell ref="A13:B13"/>
    <mergeCell ref="A14:B14"/>
    <mergeCell ref="A18:B18"/>
    <mergeCell ref="B22:C36"/>
    <mergeCell ref="A50:C50"/>
    <mergeCell ref="B19:C19"/>
    <mergeCell ref="B20:C20"/>
    <mergeCell ref="B21:C21"/>
    <mergeCell ref="A1:B4"/>
    <mergeCell ref="A5:B9"/>
    <mergeCell ref="A10:B10"/>
    <mergeCell ref="A11:B11"/>
    <mergeCell ref="A12:B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317"/>
  <sheetViews>
    <sheetView showGridLines="0" view="pageBreakPreview" topLeftCell="A115" zoomScaleNormal="100" zoomScaleSheetLayoutView="100" workbookViewId="0">
      <selection activeCell="F165" sqref="F165"/>
    </sheetView>
  </sheetViews>
  <sheetFormatPr defaultRowHeight="13.5" customHeight="1"/>
  <cols>
    <col min="1" max="1" width="5" style="1" customWidth="1"/>
    <col min="2" max="2" width="60" style="5" customWidth="1"/>
    <col min="3" max="3" width="7.42578125" style="1" customWidth="1"/>
    <col min="4" max="4" width="9.5703125" style="1" customWidth="1"/>
    <col min="5" max="5" width="11.7109375" style="303" customWidth="1"/>
    <col min="6" max="6" width="17" style="303" customWidth="1"/>
    <col min="7" max="256" width="8.85546875" style="1" customWidth="1"/>
  </cols>
  <sheetData>
    <row r="1" spans="1:6" ht="33.6" customHeight="1" thickTop="1" thickBot="1">
      <c r="A1" s="546" t="s">
        <v>330</v>
      </c>
      <c r="B1" s="547"/>
      <c r="C1" s="547"/>
      <c r="D1" s="547"/>
      <c r="E1" s="547"/>
      <c r="F1" s="548"/>
    </row>
    <row r="2" spans="1:6" ht="15.2" customHeight="1" thickTop="1">
      <c r="A2" s="251"/>
      <c r="B2" s="252"/>
      <c r="C2" s="253"/>
      <c r="D2" s="254"/>
      <c r="E2" s="296"/>
      <c r="F2" s="296"/>
    </row>
    <row r="3" spans="1:6" ht="13.7" customHeight="1">
      <c r="A3" s="2" t="s">
        <v>0</v>
      </c>
      <c r="B3" s="155" t="s">
        <v>1</v>
      </c>
      <c r="C3" s="3" t="s">
        <v>2</v>
      </c>
      <c r="D3" s="3" t="s">
        <v>3</v>
      </c>
      <c r="E3" s="297" t="s">
        <v>4</v>
      </c>
      <c r="F3" s="297" t="s">
        <v>5</v>
      </c>
    </row>
    <row r="4" spans="1:6" ht="14.65" customHeight="1">
      <c r="A4" s="255"/>
      <c r="B4" s="256"/>
      <c r="C4" s="257"/>
      <c r="D4" s="258"/>
      <c r="E4" s="298"/>
      <c r="F4" s="298"/>
    </row>
    <row r="5" spans="1:6" ht="14.65" customHeight="1">
      <c r="A5" s="167"/>
      <c r="B5" s="315" t="s">
        <v>6</v>
      </c>
      <c r="C5" s="185"/>
      <c r="D5" s="171"/>
      <c r="E5" s="230"/>
      <c r="F5" s="230"/>
    </row>
    <row r="6" spans="1:6" ht="14.65" customHeight="1">
      <c r="A6" s="167"/>
      <c r="B6" s="549"/>
      <c r="C6" s="550"/>
      <c r="D6" s="550"/>
      <c r="E6" s="550"/>
      <c r="F6" s="550"/>
    </row>
    <row r="7" spans="1:6" ht="44.25" customHeight="1">
      <c r="A7" s="167"/>
      <c r="B7" s="292" t="s">
        <v>578</v>
      </c>
      <c r="C7" s="161"/>
      <c r="D7" s="161"/>
      <c r="E7" s="299"/>
      <c r="F7" s="299"/>
    </row>
    <row r="8" spans="1:6" ht="14.65" customHeight="1">
      <c r="A8" s="167"/>
      <c r="B8" s="173"/>
      <c r="C8" s="185"/>
      <c r="D8" s="171"/>
      <c r="E8" s="230"/>
      <c r="F8" s="230"/>
    </row>
    <row r="9" spans="1:6" ht="14.65" customHeight="1">
      <c r="A9" s="259" t="s">
        <v>7</v>
      </c>
      <c r="B9" s="219" t="s">
        <v>8</v>
      </c>
      <c r="C9" s="185"/>
      <c r="D9" s="171"/>
      <c r="E9" s="230"/>
      <c r="F9" s="230"/>
    </row>
    <row r="10" spans="1:6" ht="45.75" customHeight="1">
      <c r="A10" s="167"/>
      <c r="B10" s="193" t="s">
        <v>142</v>
      </c>
      <c r="C10" s="185"/>
      <c r="D10" s="171"/>
      <c r="E10" s="230"/>
      <c r="F10" s="230"/>
    </row>
    <row r="11" spans="1:6" ht="70.5" customHeight="1">
      <c r="A11" s="167"/>
      <c r="B11" s="193" t="s">
        <v>9</v>
      </c>
      <c r="C11" s="185"/>
      <c r="D11" s="171"/>
      <c r="E11" s="230"/>
      <c r="F11" s="230"/>
    </row>
    <row r="12" spans="1:6" ht="14.65" customHeight="1">
      <c r="A12" s="167"/>
      <c r="B12" s="260"/>
      <c r="C12" s="182" t="s">
        <v>144</v>
      </c>
      <c r="D12" s="171">
        <v>1</v>
      </c>
      <c r="E12" s="230"/>
      <c r="F12" s="230">
        <f>D12*E12</f>
        <v>0</v>
      </c>
    </row>
    <row r="13" spans="1:6" ht="14.65" customHeight="1">
      <c r="A13" s="167"/>
      <c r="B13" s="260"/>
      <c r="C13" s="179"/>
      <c r="D13" s="171"/>
      <c r="E13" s="230"/>
      <c r="F13" s="230"/>
    </row>
    <row r="14" spans="1:6" ht="105" customHeight="1">
      <c r="A14" s="259" t="s">
        <v>11</v>
      </c>
      <c r="B14" s="193" t="s">
        <v>143</v>
      </c>
      <c r="C14" s="179"/>
      <c r="D14" s="171"/>
      <c r="E14" s="230"/>
      <c r="F14" s="230"/>
    </row>
    <row r="15" spans="1:6" ht="14.65" customHeight="1" thickBot="1">
      <c r="A15" s="167"/>
      <c r="B15" s="261"/>
      <c r="C15" s="305" t="s">
        <v>12</v>
      </c>
      <c r="D15" s="306">
        <v>1</v>
      </c>
      <c r="E15" s="307"/>
      <c r="F15" s="307">
        <f>D15*E15</f>
        <v>0</v>
      </c>
    </row>
    <row r="16" spans="1:6" ht="6.75" customHeight="1" thickTop="1">
      <c r="A16" s="167"/>
      <c r="B16" s="260"/>
      <c r="C16" s="179"/>
      <c r="D16" s="171"/>
      <c r="E16" s="230"/>
      <c r="F16" s="230"/>
    </row>
    <row r="17" spans="1:256" ht="15.6" customHeight="1">
      <c r="A17" s="167"/>
      <c r="B17" s="545" t="s">
        <v>592</v>
      </c>
      <c r="C17" s="545"/>
      <c r="D17" s="545"/>
      <c r="E17" s="545"/>
      <c r="F17" s="239">
        <f>F12+F15</f>
        <v>0</v>
      </c>
    </row>
    <row r="18" spans="1:256" ht="15.2" customHeight="1">
      <c r="A18" s="167"/>
      <c r="B18" s="173"/>
      <c r="C18" s="185"/>
      <c r="D18" s="171"/>
      <c r="E18" s="230"/>
      <c r="F18" s="230"/>
    </row>
    <row r="19" spans="1:256" ht="14.65" customHeight="1">
      <c r="A19" s="167"/>
      <c r="B19" s="173"/>
      <c r="C19" s="185"/>
      <c r="D19" s="171"/>
      <c r="E19" s="230"/>
      <c r="F19" s="230"/>
    </row>
    <row r="20" spans="1:256" ht="14.65" customHeight="1">
      <c r="A20" s="167"/>
      <c r="B20" s="315" t="s">
        <v>13</v>
      </c>
      <c r="C20" s="185"/>
      <c r="D20" s="171"/>
      <c r="E20" s="230"/>
      <c r="F20" s="230"/>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row>
    <row r="21" spans="1:256" ht="14.65" customHeight="1">
      <c r="A21" s="167"/>
      <c r="B21" s="173"/>
      <c r="C21" s="185"/>
      <c r="D21" s="171"/>
      <c r="E21" s="230"/>
      <c r="F21" s="230"/>
    </row>
    <row r="22" spans="1:256" ht="44.25" customHeight="1">
      <c r="A22" s="174"/>
      <c r="B22" s="293" t="s">
        <v>579</v>
      </c>
      <c r="C22" s="161"/>
      <c r="D22" s="162"/>
      <c r="E22" s="229"/>
      <c r="F22" s="229"/>
    </row>
    <row r="23" spans="1:256" ht="13.7" customHeight="1">
      <c r="A23" s="174"/>
      <c r="B23" s="202"/>
      <c r="C23" s="179"/>
      <c r="D23" s="171"/>
      <c r="E23" s="230"/>
      <c r="F23" s="230"/>
    </row>
    <row r="24" spans="1:256" ht="13.7" customHeight="1">
      <c r="A24" s="177" t="s">
        <v>14</v>
      </c>
      <c r="B24" s="178" t="s">
        <v>15</v>
      </c>
      <c r="C24" s="179"/>
      <c r="D24" s="171"/>
      <c r="E24" s="230"/>
      <c r="F24" s="230"/>
    </row>
    <row r="25" spans="1:256" ht="54" customHeight="1">
      <c r="A25" s="174"/>
      <c r="B25" s="190" t="s">
        <v>16</v>
      </c>
      <c r="C25" s="179"/>
      <c r="D25" s="171"/>
      <c r="E25" s="230"/>
      <c r="F25" s="230"/>
    </row>
    <row r="26" spans="1:256" ht="13.7" customHeight="1">
      <c r="A26" s="6"/>
      <c r="B26" s="154"/>
      <c r="C26" s="182" t="s">
        <v>17</v>
      </c>
      <c r="D26" s="263">
        <v>700</v>
      </c>
      <c r="E26" s="233"/>
      <c r="F26" s="233">
        <f>D26*E26</f>
        <v>0</v>
      </c>
    </row>
    <row r="27" spans="1:256" ht="13.7" customHeight="1">
      <c r="A27" s="6"/>
      <c r="B27" s="154"/>
      <c r="C27" s="6"/>
      <c r="D27" s="179"/>
      <c r="E27" s="299"/>
      <c r="F27" s="299"/>
    </row>
    <row r="28" spans="1:256" ht="13.7" customHeight="1">
      <c r="A28" s="177" t="s">
        <v>18</v>
      </c>
      <c r="B28" s="178" t="s">
        <v>19</v>
      </c>
      <c r="C28" s="179"/>
      <c r="D28" s="171"/>
      <c r="E28" s="230"/>
      <c r="F28" s="230"/>
    </row>
    <row r="29" spans="1:256" ht="71.25" customHeight="1">
      <c r="A29" s="174"/>
      <c r="B29" s="190" t="s">
        <v>20</v>
      </c>
      <c r="C29" s="179"/>
      <c r="D29" s="171"/>
      <c r="E29" s="230"/>
      <c r="F29" s="230"/>
    </row>
    <row r="30" spans="1:256" ht="13.7" customHeight="1">
      <c r="A30" s="174"/>
      <c r="B30" s="202"/>
      <c r="C30" s="182" t="s">
        <v>17</v>
      </c>
      <c r="D30" s="263">
        <v>700</v>
      </c>
      <c r="E30" s="230"/>
      <c r="F30" s="230">
        <f>D30*E30</f>
        <v>0</v>
      </c>
    </row>
    <row r="31" spans="1:256" ht="13.7" customHeight="1">
      <c r="A31" s="174"/>
      <c r="B31" s="202"/>
      <c r="C31" s="179"/>
      <c r="D31" s="171"/>
      <c r="E31" s="230"/>
      <c r="F31" s="230"/>
    </row>
    <row r="32" spans="1:256" ht="14.65" customHeight="1">
      <c r="A32" s="177" t="s">
        <v>21</v>
      </c>
      <c r="B32" s="178" t="s">
        <v>146</v>
      </c>
      <c r="C32" s="179"/>
      <c r="D32" s="172"/>
      <c r="E32" s="230"/>
      <c r="F32" s="230"/>
    </row>
    <row r="33" spans="1:256" ht="87.75" customHeight="1">
      <c r="A33" s="174"/>
      <c r="B33" s="190" t="s">
        <v>145</v>
      </c>
      <c r="C33" s="179"/>
      <c r="D33" s="172"/>
      <c r="E33" s="230"/>
      <c r="F33" s="230"/>
    </row>
    <row r="34" spans="1:256" ht="13.7" customHeight="1">
      <c r="A34" s="6"/>
      <c r="B34" s="154"/>
      <c r="C34" s="182" t="s">
        <v>22</v>
      </c>
      <c r="D34" s="263">
        <f>465*0.3</f>
        <v>139.5</v>
      </c>
      <c r="E34" s="233"/>
      <c r="F34" s="233">
        <f>D34*E34</f>
        <v>0</v>
      </c>
    </row>
    <row r="35" spans="1:256" ht="13.7" customHeight="1">
      <c r="A35" s="6"/>
      <c r="B35" s="154"/>
      <c r="C35" s="182"/>
      <c r="D35" s="263"/>
      <c r="E35" s="233"/>
      <c r="F35" s="233"/>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ht="13.7" customHeight="1">
      <c r="A36" s="6" t="s">
        <v>23</v>
      </c>
      <c r="B36" s="175" t="s">
        <v>471</v>
      </c>
      <c r="C36" s="182"/>
      <c r="D36" s="263"/>
      <c r="E36" s="233"/>
      <c r="F36" s="233"/>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ht="82.5" customHeight="1">
      <c r="A37" s="6"/>
      <c r="B37" s="214" t="s">
        <v>472</v>
      </c>
      <c r="C37" s="182"/>
      <c r="D37" s="263"/>
      <c r="E37" s="233"/>
      <c r="F37" s="233"/>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ht="13.7" customHeight="1">
      <c r="A38" s="6"/>
      <c r="B38" s="154"/>
      <c r="C38" s="182" t="s">
        <v>22</v>
      </c>
      <c r="D38" s="263">
        <f>(96+35)*0.1</f>
        <v>13.100000000000001</v>
      </c>
      <c r="E38" s="233"/>
      <c r="F38" s="233">
        <f>D38*E38</f>
        <v>0</v>
      </c>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13.7" customHeight="1">
      <c r="A39" s="6"/>
      <c r="B39" s="154"/>
      <c r="C39" s="182"/>
      <c r="D39" s="263"/>
      <c r="E39" s="233"/>
      <c r="F39" s="233"/>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3.7" customHeight="1">
      <c r="A40" s="264" t="s">
        <v>24</v>
      </c>
      <c r="B40" s="219" t="s">
        <v>473</v>
      </c>
      <c r="C40" s="179"/>
      <c r="D40" s="179"/>
      <c r="E40" s="299"/>
      <c r="F40" s="299"/>
    </row>
    <row r="41" spans="1:256" ht="31.5" customHeight="1">
      <c r="A41" s="201"/>
      <c r="B41" s="193" t="s">
        <v>25</v>
      </c>
      <c r="C41" s="179"/>
      <c r="D41" s="179"/>
      <c r="E41" s="299"/>
      <c r="F41" s="299"/>
    </row>
    <row r="42" spans="1:256" ht="12.75">
      <c r="A42" s="6"/>
      <c r="B42" s="154"/>
      <c r="C42" s="182" t="s">
        <v>22</v>
      </c>
      <c r="D42" s="263">
        <f>(96+35)*0.1+D34*0.4</f>
        <v>68.900000000000006</v>
      </c>
      <c r="E42" s="233"/>
      <c r="F42" s="233">
        <f>D42*E42</f>
        <v>0</v>
      </c>
    </row>
    <row r="43" spans="1:256" ht="13.7" customHeight="1">
      <c r="A43" s="6"/>
      <c r="B43" s="199"/>
      <c r="C43" s="179"/>
      <c r="D43" s="179"/>
      <c r="E43" s="299"/>
      <c r="F43" s="299"/>
    </row>
    <row r="44" spans="1:256" ht="13.7" customHeight="1">
      <c r="A44" s="264" t="s">
        <v>26</v>
      </c>
      <c r="B44" s="219" t="s">
        <v>27</v>
      </c>
      <c r="C44" s="179"/>
      <c r="D44" s="179"/>
      <c r="E44" s="299"/>
      <c r="F44" s="299"/>
    </row>
    <row r="45" spans="1:256" ht="58.5" customHeight="1">
      <c r="A45" s="201"/>
      <c r="B45" s="190" t="s">
        <v>28</v>
      </c>
      <c r="C45" s="179"/>
      <c r="D45" s="179"/>
      <c r="E45" s="299"/>
      <c r="F45" s="299"/>
    </row>
    <row r="46" spans="1:256" ht="13.7" customHeight="1">
      <c r="A46" s="6"/>
      <c r="B46" s="154"/>
      <c r="C46" s="182" t="s">
        <v>22</v>
      </c>
      <c r="D46" s="263">
        <f>D34*0.6</f>
        <v>83.7</v>
      </c>
      <c r="E46" s="233"/>
      <c r="F46" s="233">
        <f>D46*E46</f>
        <v>0</v>
      </c>
    </row>
    <row r="47" spans="1:256" ht="13.7" customHeight="1">
      <c r="A47" s="6"/>
      <c r="B47" s="154"/>
      <c r="C47" s="179"/>
      <c r="D47" s="179"/>
      <c r="E47" s="299"/>
      <c r="F47" s="299"/>
    </row>
    <row r="48" spans="1:256" ht="13.7" customHeight="1">
      <c r="A48" s="177" t="s">
        <v>29</v>
      </c>
      <c r="B48" s="219" t="s">
        <v>30</v>
      </c>
      <c r="C48" s="179"/>
      <c r="D48" s="171"/>
      <c r="E48" s="230"/>
      <c r="F48" s="230"/>
    </row>
    <row r="49" spans="1:256" ht="35.65" customHeight="1">
      <c r="A49" s="174"/>
      <c r="B49" s="181" t="s">
        <v>474</v>
      </c>
      <c r="C49" s="179"/>
      <c r="D49" s="171"/>
      <c r="E49" s="230"/>
      <c r="F49" s="230"/>
    </row>
    <row r="50" spans="1:256" ht="13.7" customHeight="1">
      <c r="A50" s="6"/>
      <c r="B50" s="202"/>
      <c r="C50" s="182" t="s">
        <v>17</v>
      </c>
      <c r="D50" s="263">
        <v>405</v>
      </c>
      <c r="E50" s="304"/>
      <c r="F50" s="233">
        <f>D50*E50</f>
        <v>0</v>
      </c>
    </row>
    <row r="51" spans="1:256" ht="13.7" customHeight="1">
      <c r="A51" s="6"/>
      <c r="B51" s="202"/>
      <c r="C51" s="6"/>
      <c r="D51" s="179"/>
      <c r="E51" s="299"/>
      <c r="F51" s="299"/>
    </row>
    <row r="52" spans="1:256" ht="13.7" customHeight="1">
      <c r="A52" s="177" t="s">
        <v>31</v>
      </c>
      <c r="B52" s="219" t="s">
        <v>32</v>
      </c>
      <c r="C52" s="179"/>
      <c r="D52" s="171"/>
      <c r="E52" s="230"/>
      <c r="F52" s="230"/>
    </row>
    <row r="53" spans="1:256" ht="33" customHeight="1">
      <c r="A53" s="174"/>
      <c r="B53" s="193" t="s">
        <v>33</v>
      </c>
      <c r="C53" s="179"/>
      <c r="D53" s="171"/>
      <c r="E53" s="230"/>
      <c r="F53" s="230"/>
    </row>
    <row r="54" spans="1:256" ht="13.7" customHeight="1">
      <c r="A54" s="6"/>
      <c r="B54" s="154"/>
      <c r="C54" s="182" t="s">
        <v>22</v>
      </c>
      <c r="D54" s="171">
        <f>310*0.15</f>
        <v>46.5</v>
      </c>
      <c r="E54" s="230"/>
      <c r="F54" s="230">
        <f>D54*E54</f>
        <v>0</v>
      </c>
    </row>
    <row r="55" spans="1:256" ht="13.7" customHeight="1">
      <c r="A55" s="6"/>
      <c r="B55" s="154"/>
      <c r="C55" s="6"/>
      <c r="D55" s="171"/>
      <c r="E55" s="230"/>
      <c r="F55" s="230"/>
    </row>
    <row r="56" spans="1:256" ht="13.7" customHeight="1">
      <c r="A56" s="177" t="s">
        <v>34</v>
      </c>
      <c r="B56" s="219" t="s">
        <v>35</v>
      </c>
      <c r="C56" s="179"/>
      <c r="D56" s="171"/>
      <c r="E56" s="230"/>
      <c r="F56" s="230"/>
    </row>
    <row r="57" spans="1:256" ht="77.25" customHeight="1">
      <c r="A57" s="174"/>
      <c r="B57" s="181" t="s">
        <v>147</v>
      </c>
      <c r="C57" s="179"/>
      <c r="D57" s="171"/>
      <c r="E57" s="230"/>
      <c r="F57" s="230"/>
    </row>
    <row r="58" spans="1:256" ht="13.7" customHeight="1">
      <c r="A58" s="6"/>
      <c r="B58" s="265" t="s">
        <v>36</v>
      </c>
      <c r="C58" s="182" t="s">
        <v>10</v>
      </c>
      <c r="D58" s="171">
        <v>70</v>
      </c>
      <c r="E58" s="230"/>
      <c r="F58" s="230">
        <f>D58*E58</f>
        <v>0</v>
      </c>
    </row>
    <row r="59" spans="1:256" ht="13.7" customHeight="1">
      <c r="A59" s="6"/>
      <c r="B59" s="265" t="s">
        <v>37</v>
      </c>
      <c r="C59" s="182" t="s">
        <v>22</v>
      </c>
      <c r="D59" s="171">
        <f>(0.3*0.3)*D58</f>
        <v>6.3</v>
      </c>
      <c r="E59" s="230"/>
      <c r="F59" s="230">
        <f>D59*E59</f>
        <v>0</v>
      </c>
    </row>
    <row r="60" spans="1:256" ht="13.7" customHeight="1">
      <c r="A60" s="6"/>
      <c r="B60" s="265" t="s">
        <v>38</v>
      </c>
      <c r="C60" s="182" t="s">
        <v>17</v>
      </c>
      <c r="D60" s="171">
        <f>0.7*D58</f>
        <v>49</v>
      </c>
      <c r="E60" s="230"/>
      <c r="F60" s="230">
        <f>D60*E60</f>
        <v>0</v>
      </c>
    </row>
    <row r="61" spans="1:256" ht="13.7" customHeight="1">
      <c r="A61" s="6"/>
      <c r="B61" s="265" t="s">
        <v>39</v>
      </c>
      <c r="C61" s="182" t="s">
        <v>17</v>
      </c>
      <c r="D61" s="171">
        <f>D60</f>
        <v>49</v>
      </c>
      <c r="E61" s="230"/>
      <c r="F61" s="230">
        <f>D61*E61</f>
        <v>0</v>
      </c>
    </row>
    <row r="62" spans="1:256" ht="13.7" customHeight="1">
      <c r="A62" s="6"/>
      <c r="B62" s="154"/>
      <c r="C62" s="6"/>
      <c r="D62" s="171"/>
      <c r="E62" s="230"/>
      <c r="F62" s="230"/>
    </row>
    <row r="63" spans="1:256" ht="13.7" customHeight="1">
      <c r="A63" s="6"/>
      <c r="B63" s="154"/>
      <c r="C63" s="6"/>
      <c r="D63" s="171"/>
      <c r="E63" s="230"/>
      <c r="F63" s="230"/>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row>
    <row r="64" spans="1:256" ht="13.7" customHeight="1">
      <c r="A64" s="177" t="s">
        <v>40</v>
      </c>
      <c r="B64" s="219" t="s">
        <v>41</v>
      </c>
      <c r="C64" s="179"/>
      <c r="D64" s="171"/>
      <c r="E64" s="230"/>
      <c r="F64" s="230"/>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row>
    <row r="65" spans="1:256" ht="65.25" customHeight="1">
      <c r="A65" s="201"/>
      <c r="B65" s="190" t="s">
        <v>42</v>
      </c>
      <c r="C65" s="179"/>
      <c r="D65" s="171"/>
      <c r="E65" s="230"/>
      <c r="F65" s="230"/>
    </row>
    <row r="66" spans="1:256" ht="13.7" customHeight="1">
      <c r="A66" s="6"/>
      <c r="B66" s="154"/>
      <c r="C66" s="182" t="s">
        <v>22</v>
      </c>
      <c r="D66" s="171">
        <f>60*1*0.6</f>
        <v>36</v>
      </c>
      <c r="E66" s="230"/>
      <c r="F66" s="230">
        <f>D66*E66</f>
        <v>0</v>
      </c>
    </row>
    <row r="67" spans="1:256" ht="13.7" customHeight="1">
      <c r="A67" s="6"/>
      <c r="B67" s="154"/>
      <c r="C67" s="6"/>
      <c r="D67" s="171"/>
      <c r="E67" s="230"/>
      <c r="F67" s="230"/>
    </row>
    <row r="68" spans="1:256" ht="26.25" customHeight="1">
      <c r="A68" s="199" t="s">
        <v>43</v>
      </c>
      <c r="B68" s="196" t="s">
        <v>148</v>
      </c>
      <c r="C68" s="6"/>
      <c r="D68" s="171"/>
      <c r="E68" s="230"/>
      <c r="F68" s="230"/>
    </row>
    <row r="69" spans="1:256" ht="13.7" customHeight="1" thickBot="1">
      <c r="A69" s="6"/>
      <c r="B69" s="154"/>
      <c r="C69" s="308" t="s">
        <v>17</v>
      </c>
      <c r="D69" s="306">
        <v>50</v>
      </c>
      <c r="E69" s="307"/>
      <c r="F69" s="307">
        <f>D69*E69</f>
        <v>0</v>
      </c>
    </row>
    <row r="70" spans="1:256" ht="4.5" customHeight="1" thickTop="1">
      <c r="A70" s="6"/>
      <c r="B70" s="154"/>
      <c r="C70" s="206"/>
      <c r="D70" s="171"/>
      <c r="E70" s="230"/>
      <c r="F70" s="230"/>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row>
    <row r="71" spans="1:256" ht="15.6" customHeight="1">
      <c r="A71" s="167"/>
      <c r="B71" s="545" t="s">
        <v>593</v>
      </c>
      <c r="C71" s="545"/>
      <c r="D71" s="545"/>
      <c r="E71" s="545"/>
      <c r="F71" s="239">
        <f>SUM(F25:F70)</f>
        <v>0</v>
      </c>
    </row>
    <row r="72" spans="1:256" ht="15.2" customHeight="1">
      <c r="A72" s="167"/>
      <c r="B72" s="173"/>
      <c r="C72" s="169"/>
      <c r="D72" s="262"/>
      <c r="E72" s="300"/>
      <c r="F72" s="300"/>
    </row>
    <row r="73" spans="1:256" ht="14.65" customHeight="1">
      <c r="A73" s="167"/>
      <c r="B73" s="184"/>
      <c r="C73" s="185"/>
      <c r="D73" s="171"/>
      <c r="E73" s="230"/>
      <c r="F73" s="230"/>
    </row>
    <row r="74" spans="1:256" ht="26.65" customHeight="1">
      <c r="A74" s="167"/>
      <c r="B74" s="315" t="s">
        <v>44</v>
      </c>
      <c r="C74" s="185"/>
      <c r="D74" s="171"/>
      <c r="E74" s="230"/>
      <c r="F74" s="230"/>
    </row>
    <row r="75" spans="1:256" ht="14.65" customHeight="1">
      <c r="A75" s="167"/>
      <c r="B75" s="266"/>
      <c r="C75" s="185"/>
      <c r="D75" s="171"/>
      <c r="E75" s="230"/>
      <c r="F75" s="230"/>
    </row>
    <row r="76" spans="1:256" ht="45.75" customHeight="1">
      <c r="A76" s="167"/>
      <c r="B76" s="294" t="s">
        <v>580</v>
      </c>
      <c r="C76" s="161"/>
      <c r="D76" s="295"/>
      <c r="E76" s="301"/>
      <c r="F76" s="301"/>
    </row>
    <row r="77" spans="1:256" ht="14.65" customHeight="1">
      <c r="A77" s="167"/>
      <c r="B77" s="184"/>
      <c r="C77" s="185"/>
      <c r="D77" s="171"/>
      <c r="E77" s="230"/>
      <c r="F77" s="230"/>
    </row>
    <row r="78" spans="1:256" ht="13.7" customHeight="1">
      <c r="A78" s="177" t="s">
        <v>45</v>
      </c>
      <c r="B78" s="219" t="s">
        <v>149</v>
      </c>
      <c r="C78" s="179"/>
      <c r="D78" s="171"/>
      <c r="E78" s="230"/>
      <c r="F78" s="230"/>
    </row>
    <row r="79" spans="1:256" ht="81.75" customHeight="1">
      <c r="A79" s="174"/>
      <c r="B79" s="193" t="s">
        <v>475</v>
      </c>
      <c r="C79" s="179"/>
      <c r="D79" s="171"/>
      <c r="E79" s="230"/>
      <c r="F79" s="230"/>
    </row>
    <row r="80" spans="1:256" ht="13.7" customHeight="1">
      <c r="A80" s="174"/>
      <c r="B80" s="202"/>
      <c r="C80" s="191" t="s">
        <v>22</v>
      </c>
      <c r="D80" s="171">
        <f>310*0.1</f>
        <v>31</v>
      </c>
      <c r="E80" s="230"/>
      <c r="F80" s="230">
        <f>D80*E80</f>
        <v>0</v>
      </c>
    </row>
    <row r="81" spans="1:256" ht="12.75">
      <c r="A81" s="199" t="s">
        <v>46</v>
      </c>
      <c r="B81" s="219" t="s">
        <v>527</v>
      </c>
      <c r="C81" s="6"/>
      <c r="D81" s="179"/>
      <c r="E81" s="299"/>
      <c r="F81" s="299"/>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row>
    <row r="82" spans="1:256" ht="68.25" customHeight="1">
      <c r="A82" s="201"/>
      <c r="B82" s="196" t="s">
        <v>528</v>
      </c>
      <c r="C82" s="6"/>
      <c r="D82" s="179"/>
      <c r="E82" s="299"/>
      <c r="F82" s="299"/>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row>
    <row r="83" spans="1:256" ht="54.75" customHeight="1">
      <c r="A83" s="6"/>
      <c r="B83" s="181" t="s">
        <v>529</v>
      </c>
      <c r="C83" s="267"/>
      <c r="D83" s="179"/>
      <c r="E83" s="299"/>
      <c r="F83" s="299"/>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row>
    <row r="84" spans="1:256" ht="12.75">
      <c r="A84" s="6"/>
      <c r="B84" s="265" t="s">
        <v>47</v>
      </c>
      <c r="C84" s="191" t="s">
        <v>22</v>
      </c>
      <c r="D84" s="268">
        <f>103*0.25</f>
        <v>25.75</v>
      </c>
      <c r="E84" s="230"/>
      <c r="F84" s="233">
        <f>D84*E84</f>
        <v>0</v>
      </c>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row>
    <row r="85" spans="1:256" ht="12.75">
      <c r="A85" s="6"/>
      <c r="B85" s="190" t="s">
        <v>48</v>
      </c>
      <c r="C85" s="182" t="s">
        <v>17</v>
      </c>
      <c r="D85" s="171">
        <f>(65+29+29+25+87+44)*0.25</f>
        <v>69.75</v>
      </c>
      <c r="E85" s="230"/>
      <c r="F85" s="230">
        <f>D85*E85</f>
        <v>0</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row>
    <row r="86" spans="1:256" ht="12.75">
      <c r="A86" s="6"/>
      <c r="B86" s="265" t="s">
        <v>49</v>
      </c>
      <c r="C86" s="191" t="s">
        <v>50</v>
      </c>
      <c r="D86" s="268">
        <f>D84*90</f>
        <v>2317.5</v>
      </c>
      <c r="E86" s="230"/>
      <c r="F86" s="233">
        <f>D86*E86</f>
        <v>0</v>
      </c>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row>
    <row r="87" spans="1:256" ht="13.7" customHeight="1">
      <c r="A87" s="174"/>
      <c r="B87" s="202"/>
      <c r="C87" s="191"/>
      <c r="D87" s="171"/>
      <c r="E87" s="230"/>
      <c r="F87" s="230"/>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row>
    <row r="88" spans="1:256" ht="13.7" customHeight="1">
      <c r="A88" s="174"/>
      <c r="B88" s="202"/>
      <c r="C88" s="191"/>
      <c r="D88" s="171"/>
      <c r="E88" s="230"/>
      <c r="F88" s="230"/>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row>
    <row r="89" spans="1:256" ht="13.7" customHeight="1">
      <c r="A89" s="264" t="s">
        <v>51</v>
      </c>
      <c r="B89" s="219" t="s">
        <v>150</v>
      </c>
      <c r="C89" s="6"/>
      <c r="D89" s="179"/>
      <c r="E89" s="299"/>
      <c r="F89" s="299"/>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row>
    <row r="90" spans="1:256" ht="69.75" customHeight="1">
      <c r="A90" s="201"/>
      <c r="B90" s="193" t="s">
        <v>151</v>
      </c>
      <c r="C90" s="6"/>
      <c r="D90" s="179"/>
      <c r="E90" s="299"/>
      <c r="F90" s="299"/>
    </row>
    <row r="91" spans="1:256" ht="60" customHeight="1">
      <c r="A91" s="6"/>
      <c r="B91" s="190" t="s">
        <v>152</v>
      </c>
      <c r="C91" s="267"/>
      <c r="D91" s="179"/>
      <c r="E91" s="299"/>
      <c r="F91" s="299"/>
    </row>
    <row r="92" spans="1:256" ht="13.7" customHeight="1">
      <c r="A92" s="6"/>
      <c r="B92" s="265" t="s">
        <v>47</v>
      </c>
      <c r="C92" s="191" t="s">
        <v>22</v>
      </c>
      <c r="D92" s="268">
        <f>324*0.14</f>
        <v>45.360000000000007</v>
      </c>
      <c r="E92" s="230"/>
      <c r="F92" s="233">
        <f>D92*E92</f>
        <v>0</v>
      </c>
    </row>
    <row r="93" spans="1:256" ht="13.7" customHeight="1">
      <c r="A93" s="6"/>
      <c r="B93" s="190" t="s">
        <v>48</v>
      </c>
      <c r="C93" s="182" t="s">
        <v>17</v>
      </c>
      <c r="D93" s="171">
        <f>85*0.16</f>
        <v>13.6</v>
      </c>
      <c r="E93" s="230"/>
      <c r="F93" s="230">
        <f>D93*E93</f>
        <v>0</v>
      </c>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c r="IN93" s="5"/>
      <c r="IO93" s="5"/>
      <c r="IP93" s="5"/>
      <c r="IQ93" s="5"/>
      <c r="IR93" s="5"/>
      <c r="IS93" s="5"/>
      <c r="IT93" s="5"/>
      <c r="IU93" s="5"/>
      <c r="IV93" s="5"/>
    </row>
    <row r="94" spans="1:256" ht="13.7" customHeight="1">
      <c r="A94" s="6"/>
      <c r="B94" s="265" t="s">
        <v>49</v>
      </c>
      <c r="C94" s="191" t="s">
        <v>50</v>
      </c>
      <c r="D94" s="268">
        <f>D92*90</f>
        <v>4082.4000000000005</v>
      </c>
      <c r="E94" s="230"/>
      <c r="F94" s="233">
        <f>D94*E94</f>
        <v>0</v>
      </c>
    </row>
    <row r="95" spans="1:256" ht="13.7" customHeight="1">
      <c r="A95" s="6"/>
      <c r="B95" s="154"/>
      <c r="C95" s="6"/>
      <c r="D95" s="179"/>
      <c r="E95" s="299"/>
      <c r="F95" s="299"/>
    </row>
    <row r="96" spans="1:256" ht="13.5" customHeight="1">
      <c r="A96" s="180" t="s">
        <v>52</v>
      </c>
      <c r="B96" s="178" t="s">
        <v>154</v>
      </c>
      <c r="C96" s="179"/>
      <c r="D96" s="171"/>
      <c r="E96" s="230"/>
      <c r="F96" s="230"/>
    </row>
    <row r="97" spans="1:256" ht="71.25" customHeight="1">
      <c r="A97" s="174"/>
      <c r="B97" s="190" t="s">
        <v>153</v>
      </c>
      <c r="C97" s="179"/>
      <c r="D97" s="171"/>
      <c r="E97" s="230"/>
      <c r="F97" s="230"/>
    </row>
    <row r="98" spans="1:256" ht="13.7" customHeight="1">
      <c r="A98" s="174"/>
      <c r="B98" s="190" t="s">
        <v>47</v>
      </c>
      <c r="C98" s="182" t="s">
        <v>22</v>
      </c>
      <c r="D98" s="171">
        <f>31*0.17</f>
        <v>5.2700000000000005</v>
      </c>
      <c r="E98" s="230"/>
      <c r="F98" s="230">
        <f>D98*E98</f>
        <v>0</v>
      </c>
    </row>
    <row r="99" spans="1:256" ht="13.7" customHeight="1">
      <c r="A99" s="174"/>
      <c r="B99" s="190" t="s">
        <v>48</v>
      </c>
      <c r="C99" s="182" t="s">
        <v>17</v>
      </c>
      <c r="D99" s="171">
        <f>85*0.17+(67+32+27+32)*0.17</f>
        <v>41.31</v>
      </c>
      <c r="E99" s="230"/>
      <c r="F99" s="230">
        <f>D99*E99</f>
        <v>0</v>
      </c>
    </row>
    <row r="100" spans="1:256" ht="13.7" customHeight="1">
      <c r="A100" s="174"/>
      <c r="B100" s="190" t="s">
        <v>49</v>
      </c>
      <c r="C100" s="182" t="s">
        <v>50</v>
      </c>
      <c r="D100" s="171">
        <f>D98*80</f>
        <v>421.6</v>
      </c>
      <c r="E100" s="230"/>
      <c r="F100" s="230">
        <f>D100*E100</f>
        <v>0</v>
      </c>
    </row>
    <row r="101" spans="1:256" ht="13.7" customHeight="1">
      <c r="A101" s="6"/>
      <c r="B101" s="154"/>
      <c r="C101" s="6"/>
      <c r="D101" s="179"/>
      <c r="E101" s="299"/>
      <c r="F101" s="299"/>
    </row>
    <row r="102" spans="1:256" ht="13.7" customHeight="1">
      <c r="A102" s="269" t="s">
        <v>54</v>
      </c>
      <c r="B102" s="270" t="s">
        <v>155</v>
      </c>
      <c r="C102" s="179"/>
      <c r="D102" s="171"/>
      <c r="E102" s="230"/>
      <c r="F102" s="230"/>
    </row>
    <row r="103" spans="1:256" ht="87" customHeight="1">
      <c r="A103" s="174"/>
      <c r="B103" s="190" t="s">
        <v>476</v>
      </c>
      <c r="C103" s="179"/>
      <c r="D103" s="171"/>
      <c r="E103" s="230"/>
      <c r="F103" s="230"/>
    </row>
    <row r="104" spans="1:256" ht="82.5" customHeight="1">
      <c r="A104" s="174"/>
      <c r="B104" s="190" t="s">
        <v>56</v>
      </c>
      <c r="C104" s="179"/>
      <c r="D104" s="171"/>
      <c r="E104" s="230"/>
      <c r="F104" s="230"/>
    </row>
    <row r="105" spans="1:256" ht="13.7" customHeight="1">
      <c r="A105" s="174"/>
      <c r="B105" s="190" t="s">
        <v>53</v>
      </c>
      <c r="C105" s="182" t="s">
        <v>22</v>
      </c>
      <c r="D105" s="171">
        <f>30.2*0.25+(1.2*8*0.25)+(1.46*5+2.49)*0.43+5.85*0.65</f>
        <v>17.962199999999999</v>
      </c>
      <c r="E105" s="233"/>
      <c r="F105" s="233">
        <f>D105*E105</f>
        <v>0</v>
      </c>
    </row>
    <row r="106" spans="1:256" ht="13.7" customHeight="1">
      <c r="A106" s="174"/>
      <c r="B106" s="190" t="s">
        <v>48</v>
      </c>
      <c r="C106" s="182" t="s">
        <v>17</v>
      </c>
      <c r="D106" s="263">
        <f>71.3+70.37</f>
        <v>141.67000000000002</v>
      </c>
      <c r="E106" s="230"/>
      <c r="F106" s="233">
        <f>D106*E106</f>
        <v>0</v>
      </c>
    </row>
    <row r="107" spans="1:256" ht="13.7" customHeight="1">
      <c r="A107" s="174"/>
      <c r="B107" s="271" t="s">
        <v>49</v>
      </c>
      <c r="C107" s="182" t="s">
        <v>50</v>
      </c>
      <c r="D107" s="171">
        <f>D105*80</f>
        <v>1436.9759999999999</v>
      </c>
      <c r="E107" s="230"/>
      <c r="F107" s="230">
        <f>D107*E107</f>
        <v>0</v>
      </c>
    </row>
    <row r="108" spans="1:256" ht="13.7" customHeight="1">
      <c r="A108" s="174"/>
      <c r="B108" s="271"/>
      <c r="C108" s="182"/>
      <c r="D108" s="171"/>
      <c r="E108" s="230"/>
      <c r="F108" s="230"/>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row>
    <row r="109" spans="1:256" ht="13.7" customHeight="1">
      <c r="A109" s="174"/>
      <c r="B109" s="271"/>
      <c r="C109" s="182"/>
      <c r="D109" s="171"/>
      <c r="E109" s="230"/>
      <c r="F109" s="230"/>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row>
    <row r="110" spans="1:256" ht="19.5" customHeight="1">
      <c r="A110" s="269" t="s">
        <v>55</v>
      </c>
      <c r="B110" s="270" t="s">
        <v>156</v>
      </c>
      <c r="C110" s="179"/>
      <c r="D110" s="171"/>
      <c r="E110" s="230"/>
      <c r="F110" s="230"/>
    </row>
    <row r="111" spans="1:256" ht="45.75" customHeight="1">
      <c r="A111" s="174"/>
      <c r="B111" s="190" t="s">
        <v>479</v>
      </c>
      <c r="C111" s="179"/>
      <c r="D111" s="171"/>
      <c r="E111" s="230"/>
      <c r="F111" s="230"/>
    </row>
    <row r="112" spans="1:256" ht="88.5" customHeight="1">
      <c r="A112" s="174"/>
      <c r="B112" s="190" t="s">
        <v>56</v>
      </c>
      <c r="C112" s="179"/>
      <c r="D112" s="171"/>
      <c r="E112" s="230"/>
      <c r="F112" s="230"/>
    </row>
    <row r="113" spans="1:256" ht="13.7" customHeight="1">
      <c r="A113" s="174"/>
      <c r="B113" s="190" t="s">
        <v>53</v>
      </c>
      <c r="C113" s="182" t="s">
        <v>22</v>
      </c>
      <c r="D113" s="263">
        <v>10</v>
      </c>
      <c r="E113" s="233"/>
      <c r="F113" s="233">
        <f>D113*E113</f>
        <v>0</v>
      </c>
    </row>
    <row r="114" spans="1:256" ht="13.7" customHeight="1">
      <c r="A114" s="174"/>
      <c r="B114" s="190" t="s">
        <v>48</v>
      </c>
      <c r="C114" s="182" t="s">
        <v>17</v>
      </c>
      <c r="D114" s="263">
        <f>47*1*3.3</f>
        <v>155.1</v>
      </c>
      <c r="E114" s="230"/>
      <c r="F114" s="233">
        <f>D114*E114</f>
        <v>0</v>
      </c>
    </row>
    <row r="115" spans="1:256" ht="13.7" customHeight="1">
      <c r="A115" s="174"/>
      <c r="B115" s="271" t="s">
        <v>49</v>
      </c>
      <c r="C115" s="182" t="s">
        <v>50</v>
      </c>
      <c r="D115" s="272">
        <f>D113*80</f>
        <v>800</v>
      </c>
      <c r="E115" s="230"/>
      <c r="F115" s="230">
        <f>D115*E115</f>
        <v>0</v>
      </c>
    </row>
    <row r="116" spans="1:256" ht="13.7" customHeight="1">
      <c r="A116" s="174"/>
      <c r="B116" s="202"/>
      <c r="C116" s="179"/>
      <c r="D116" s="171"/>
      <c r="E116" s="230"/>
      <c r="F116" s="230"/>
    </row>
    <row r="117" spans="1:256" ht="25.15" customHeight="1">
      <c r="A117" s="265" t="s">
        <v>55</v>
      </c>
      <c r="B117" s="270" t="s">
        <v>157</v>
      </c>
      <c r="C117" s="179"/>
      <c r="D117" s="171"/>
      <c r="E117" s="230"/>
      <c r="F117" s="230"/>
    </row>
    <row r="118" spans="1:256" ht="73.5" customHeight="1">
      <c r="A118" s="174"/>
      <c r="B118" s="190" t="s">
        <v>478</v>
      </c>
      <c r="C118" s="179"/>
      <c r="D118" s="171"/>
      <c r="E118" s="230"/>
      <c r="F118" s="230"/>
    </row>
    <row r="119" spans="1:256" ht="84" customHeight="1">
      <c r="A119" s="6"/>
      <c r="B119" s="190" t="s">
        <v>477</v>
      </c>
      <c r="C119" s="6"/>
      <c r="D119" s="179"/>
      <c r="E119" s="230"/>
      <c r="F119" s="230"/>
    </row>
    <row r="120" spans="1:256" ht="13.7" customHeight="1">
      <c r="A120" s="174"/>
      <c r="B120" s="190" t="s">
        <v>158</v>
      </c>
      <c r="C120" s="182" t="s">
        <v>22</v>
      </c>
      <c r="D120" s="171">
        <f>4.2*19.3-1.5*4.3*2*0.22</f>
        <v>78.222000000000008</v>
      </c>
      <c r="E120" s="233"/>
      <c r="F120" s="230">
        <f>D120*E120</f>
        <v>0</v>
      </c>
    </row>
    <row r="121" spans="1:256" ht="13.7" customHeight="1">
      <c r="A121" s="174"/>
      <c r="B121" s="190" t="s">
        <v>48</v>
      </c>
      <c r="C121" s="182" t="s">
        <v>17</v>
      </c>
      <c r="D121" s="171">
        <v>360</v>
      </c>
      <c r="E121" s="230"/>
      <c r="F121" s="230">
        <f>D121*E121</f>
        <v>0</v>
      </c>
    </row>
    <row r="122" spans="1:256" ht="13.7" customHeight="1">
      <c r="A122" s="174"/>
      <c r="B122" s="190" t="s">
        <v>49</v>
      </c>
      <c r="C122" s="182" t="s">
        <v>50</v>
      </c>
      <c r="D122" s="192">
        <f>D120*100</f>
        <v>7822.2000000000007</v>
      </c>
      <c r="E122" s="230"/>
      <c r="F122" s="230">
        <f>D122*E122</f>
        <v>0</v>
      </c>
    </row>
    <row r="123" spans="1:256" ht="13.7" customHeight="1">
      <c r="A123" s="174"/>
      <c r="B123" s="202"/>
      <c r="C123" s="179"/>
      <c r="D123" s="171"/>
      <c r="E123" s="230"/>
      <c r="F123" s="230"/>
    </row>
    <row r="124" spans="1:256" ht="13.7" customHeight="1">
      <c r="A124" s="269" t="s">
        <v>530</v>
      </c>
      <c r="B124" s="178" t="s">
        <v>159</v>
      </c>
      <c r="C124" s="179"/>
      <c r="D124" s="263"/>
      <c r="E124" s="230"/>
      <c r="F124" s="230"/>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c r="IV124" s="5"/>
    </row>
    <row r="125" spans="1:256" ht="77.25" customHeight="1">
      <c r="A125" s="174"/>
      <c r="B125" s="190" t="s">
        <v>480</v>
      </c>
      <c r="C125" s="179"/>
      <c r="D125" s="263"/>
      <c r="E125" s="230"/>
      <c r="F125" s="230"/>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row>
    <row r="126" spans="1:256" ht="13.7" customHeight="1">
      <c r="A126" s="174"/>
      <c r="B126" s="202"/>
      <c r="C126" s="182" t="s">
        <v>17</v>
      </c>
      <c r="D126" s="263">
        <v>78</v>
      </c>
      <c r="E126" s="230"/>
      <c r="F126" s="230">
        <f>D126*E126</f>
        <v>0</v>
      </c>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row>
    <row r="127" spans="1:256" ht="13.7" customHeight="1">
      <c r="A127" s="269" t="s">
        <v>531</v>
      </c>
      <c r="B127" s="178" t="s">
        <v>57</v>
      </c>
      <c r="C127" s="179"/>
      <c r="D127" s="263"/>
      <c r="E127" s="230"/>
      <c r="F127" s="230"/>
    </row>
    <row r="128" spans="1:256" ht="52.5" customHeight="1">
      <c r="A128" s="174"/>
      <c r="B128" s="190" t="s">
        <v>58</v>
      </c>
      <c r="C128" s="179"/>
      <c r="D128" s="263"/>
      <c r="E128" s="230"/>
      <c r="F128" s="230"/>
    </row>
    <row r="129" spans="1:6" ht="13.7" customHeight="1" thickBot="1">
      <c r="A129" s="174"/>
      <c r="B129" s="202"/>
      <c r="C129" s="305" t="s">
        <v>144</v>
      </c>
      <c r="D129" s="309">
        <v>1</v>
      </c>
      <c r="E129" s="307"/>
      <c r="F129" s="307">
        <f>D129*E129</f>
        <v>0</v>
      </c>
    </row>
    <row r="130" spans="1:6" ht="7.5" customHeight="1" thickTop="1">
      <c r="A130" s="174"/>
      <c r="B130" s="202"/>
      <c r="C130" s="179"/>
      <c r="D130" s="263"/>
      <c r="E130" s="230"/>
      <c r="F130" s="230"/>
    </row>
    <row r="131" spans="1:6" ht="15.6" customHeight="1">
      <c r="A131" s="167"/>
      <c r="B131" s="545" t="s">
        <v>594</v>
      </c>
      <c r="C131" s="545"/>
      <c r="D131" s="545"/>
      <c r="E131" s="545"/>
      <c r="F131" s="239">
        <f>SUM(F80:F129)</f>
        <v>0</v>
      </c>
    </row>
    <row r="132" spans="1:6" ht="15.2" customHeight="1">
      <c r="A132" s="6"/>
      <c r="B132" s="273"/>
      <c r="C132" s="185"/>
      <c r="D132" s="274"/>
      <c r="E132" s="230"/>
      <c r="F132" s="299"/>
    </row>
    <row r="133" spans="1:6" ht="14.65" customHeight="1">
      <c r="A133" s="6"/>
      <c r="B133" s="273"/>
      <c r="C133" s="185"/>
      <c r="D133" s="274"/>
      <c r="E133" s="230"/>
      <c r="F133" s="299"/>
    </row>
    <row r="134" spans="1:6" ht="14.65" customHeight="1">
      <c r="A134" s="167"/>
      <c r="B134" s="315" t="s">
        <v>59</v>
      </c>
      <c r="C134" s="185"/>
      <c r="D134" s="171"/>
      <c r="E134" s="230"/>
      <c r="F134" s="230"/>
    </row>
    <row r="135" spans="1:6" ht="14.65" customHeight="1">
      <c r="A135" s="167"/>
      <c r="B135" s="173"/>
      <c r="C135" s="185"/>
      <c r="D135" s="171"/>
      <c r="E135" s="230"/>
      <c r="F135" s="230"/>
    </row>
    <row r="136" spans="1:6" ht="46.5" customHeight="1">
      <c r="A136" s="167"/>
      <c r="B136" s="293" t="s">
        <v>581</v>
      </c>
      <c r="C136" s="161"/>
      <c r="D136" s="162"/>
      <c r="E136" s="229"/>
      <c r="F136" s="229"/>
    </row>
    <row r="137" spans="1:6" ht="13.7" customHeight="1">
      <c r="A137" s="174"/>
      <c r="B137" s="202"/>
      <c r="C137" s="179"/>
      <c r="D137" s="171"/>
      <c r="E137" s="230"/>
      <c r="F137" s="230"/>
    </row>
    <row r="138" spans="1:6" ht="13.7" customHeight="1">
      <c r="A138" s="275" t="s">
        <v>60</v>
      </c>
      <c r="B138" s="178" t="s">
        <v>61</v>
      </c>
      <c r="C138" s="179"/>
      <c r="D138" s="171"/>
      <c r="E138" s="230"/>
      <c r="F138" s="230"/>
    </row>
    <row r="139" spans="1:6" ht="51" customHeight="1">
      <c r="A139" s="174"/>
      <c r="B139" s="190" t="s">
        <v>481</v>
      </c>
      <c r="C139" s="179"/>
      <c r="D139" s="171"/>
      <c r="E139" s="230"/>
      <c r="F139" s="230"/>
    </row>
    <row r="140" spans="1:6" ht="44.25" customHeight="1">
      <c r="A140" s="174"/>
      <c r="B140" s="181" t="s">
        <v>163</v>
      </c>
      <c r="C140" s="179"/>
      <c r="D140" s="171"/>
      <c r="E140" s="230"/>
      <c r="F140" s="230"/>
    </row>
    <row r="141" spans="1:6" ht="13.7" customHeight="1">
      <c r="A141" s="174"/>
      <c r="B141" s="190" t="s">
        <v>62</v>
      </c>
      <c r="C141" s="276" t="s">
        <v>17</v>
      </c>
      <c r="D141" s="171">
        <v>306</v>
      </c>
      <c r="E141" s="230"/>
      <c r="F141" s="230">
        <f>D141*E141</f>
        <v>0</v>
      </c>
    </row>
    <row r="142" spans="1:6" ht="13.7" customHeight="1">
      <c r="A142" s="177"/>
      <c r="B142" s="178"/>
      <c r="C142" s="179"/>
      <c r="D142" s="171"/>
      <c r="E142" s="230"/>
      <c r="F142" s="230"/>
    </row>
    <row r="143" spans="1:6" ht="24.6" customHeight="1">
      <c r="A143" s="177" t="s">
        <v>63</v>
      </c>
      <c r="B143" s="178" t="s">
        <v>160</v>
      </c>
      <c r="C143" s="179"/>
      <c r="D143" s="171"/>
      <c r="E143" s="230"/>
      <c r="F143" s="230"/>
    </row>
    <row r="144" spans="1:6" ht="73.5" customHeight="1">
      <c r="A144" s="174"/>
      <c r="B144" s="181" t="s">
        <v>162</v>
      </c>
      <c r="C144" s="179"/>
      <c r="D144" s="171"/>
      <c r="E144" s="230"/>
      <c r="F144" s="230"/>
    </row>
    <row r="145" spans="1:256" ht="45.75" customHeight="1">
      <c r="A145" s="174"/>
      <c r="B145" s="181" t="s">
        <v>163</v>
      </c>
      <c r="C145" s="179"/>
      <c r="D145" s="171"/>
      <c r="E145" s="230"/>
      <c r="F145" s="230"/>
    </row>
    <row r="146" spans="1:256" ht="13.7" customHeight="1">
      <c r="A146" s="174"/>
      <c r="B146" s="277" t="s">
        <v>161</v>
      </c>
      <c r="C146" s="277" t="s">
        <v>17</v>
      </c>
      <c r="D146" s="171">
        <v>222.54</v>
      </c>
      <c r="E146" s="230"/>
      <c r="F146" s="230">
        <f>D146*E146</f>
        <v>0</v>
      </c>
    </row>
    <row r="147" spans="1:256" ht="13.7" customHeight="1">
      <c r="A147" s="174"/>
      <c r="B147" s="202"/>
      <c r="C147" s="179"/>
      <c r="D147" s="171"/>
      <c r="E147" s="230"/>
      <c r="F147" s="230"/>
    </row>
    <row r="148" spans="1:256" ht="13.7" customHeight="1">
      <c r="A148" s="174"/>
      <c r="B148" s="202"/>
      <c r="C148" s="179"/>
      <c r="D148" s="171"/>
      <c r="E148" s="230"/>
      <c r="F148" s="230"/>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c r="DI148" s="5"/>
      <c r="DJ148" s="5"/>
      <c r="DK148" s="5"/>
      <c r="DL148" s="5"/>
      <c r="DM148" s="5"/>
      <c r="DN148" s="5"/>
      <c r="DO148" s="5"/>
      <c r="DP148" s="5"/>
      <c r="DQ148" s="5"/>
      <c r="DR148" s="5"/>
      <c r="DS148" s="5"/>
      <c r="DT148" s="5"/>
      <c r="DU148" s="5"/>
      <c r="DV148" s="5"/>
      <c r="DW148" s="5"/>
      <c r="DX148" s="5"/>
      <c r="DY148" s="5"/>
      <c r="DZ148" s="5"/>
      <c r="EA148" s="5"/>
      <c r="EB148" s="5"/>
      <c r="EC148" s="5"/>
      <c r="ED148" s="5"/>
      <c r="EE148" s="5"/>
      <c r="EF148" s="5"/>
      <c r="EG148" s="5"/>
      <c r="EH148" s="5"/>
      <c r="EI148" s="5"/>
      <c r="EJ148" s="5"/>
      <c r="EK148" s="5"/>
      <c r="EL148" s="5"/>
      <c r="EM148" s="5"/>
      <c r="EN148" s="5"/>
      <c r="EO148" s="5"/>
      <c r="EP148" s="5"/>
      <c r="EQ148" s="5"/>
      <c r="ER148" s="5"/>
      <c r="ES148" s="5"/>
      <c r="ET148" s="5"/>
      <c r="EU148" s="5"/>
      <c r="EV148" s="5"/>
      <c r="EW148" s="5"/>
      <c r="EX148" s="5"/>
      <c r="EY148" s="5"/>
      <c r="EZ148" s="5"/>
      <c r="FA148" s="5"/>
      <c r="FB148" s="5"/>
      <c r="FC148" s="5"/>
      <c r="FD148" s="5"/>
      <c r="FE148" s="5"/>
      <c r="FF148" s="5"/>
      <c r="FG148" s="5"/>
      <c r="FH148" s="5"/>
      <c r="FI148" s="5"/>
      <c r="FJ148" s="5"/>
      <c r="FK148" s="5"/>
      <c r="FL148" s="5"/>
      <c r="FM148" s="5"/>
      <c r="FN148" s="5"/>
      <c r="FO148" s="5"/>
      <c r="FP148" s="5"/>
      <c r="FQ148" s="5"/>
      <c r="FR148" s="5"/>
      <c r="FS148" s="5"/>
      <c r="FT148" s="5"/>
      <c r="FU148" s="5"/>
      <c r="FV148" s="5"/>
      <c r="FW148" s="5"/>
      <c r="FX148" s="5"/>
      <c r="FY148" s="5"/>
      <c r="FZ148" s="5"/>
      <c r="GA148" s="5"/>
      <c r="GB148" s="5"/>
      <c r="GC148" s="5"/>
      <c r="GD148" s="5"/>
      <c r="GE148" s="5"/>
      <c r="GF148" s="5"/>
      <c r="GG148" s="5"/>
      <c r="GH148" s="5"/>
      <c r="GI148" s="5"/>
      <c r="GJ148" s="5"/>
      <c r="GK148" s="5"/>
      <c r="GL148" s="5"/>
      <c r="GM148" s="5"/>
      <c r="GN148" s="5"/>
      <c r="GO148" s="5"/>
      <c r="GP148" s="5"/>
      <c r="GQ148" s="5"/>
      <c r="GR148" s="5"/>
      <c r="GS148" s="5"/>
      <c r="GT148" s="5"/>
      <c r="GU148" s="5"/>
      <c r="GV148" s="5"/>
      <c r="GW148" s="5"/>
      <c r="GX148" s="5"/>
      <c r="GY148" s="5"/>
      <c r="GZ148" s="5"/>
      <c r="HA148" s="5"/>
      <c r="HB148" s="5"/>
      <c r="HC148" s="5"/>
      <c r="HD148" s="5"/>
      <c r="HE148" s="5"/>
      <c r="HF148" s="5"/>
      <c r="HG148" s="5"/>
      <c r="HH148" s="5"/>
      <c r="HI148" s="5"/>
      <c r="HJ148" s="5"/>
      <c r="HK148" s="5"/>
      <c r="HL148" s="5"/>
      <c r="HM148" s="5"/>
      <c r="HN148" s="5"/>
      <c r="HO148" s="5"/>
      <c r="HP148" s="5"/>
      <c r="HQ148" s="5"/>
      <c r="HR148" s="5"/>
      <c r="HS148" s="5"/>
      <c r="HT148" s="5"/>
      <c r="HU148" s="5"/>
      <c r="HV148" s="5"/>
      <c r="HW148" s="5"/>
      <c r="HX148" s="5"/>
      <c r="HY148" s="5"/>
      <c r="HZ148" s="5"/>
      <c r="IA148" s="5"/>
      <c r="IB148" s="5"/>
      <c r="IC148" s="5"/>
      <c r="ID148" s="5"/>
      <c r="IE148" s="5"/>
      <c r="IF148" s="5"/>
      <c r="IG148" s="5"/>
      <c r="IH148" s="5"/>
      <c r="II148" s="5"/>
      <c r="IJ148" s="5"/>
      <c r="IK148" s="5"/>
      <c r="IL148" s="5"/>
      <c r="IM148" s="5"/>
      <c r="IN148" s="5"/>
      <c r="IO148" s="5"/>
      <c r="IP148" s="5"/>
      <c r="IQ148" s="5"/>
      <c r="IR148" s="5"/>
      <c r="IS148" s="5"/>
      <c r="IT148" s="5"/>
      <c r="IU148" s="5"/>
      <c r="IV148" s="5"/>
    </row>
    <row r="149" spans="1:256" ht="13.7" customHeight="1">
      <c r="A149" s="275" t="s">
        <v>198</v>
      </c>
      <c r="B149" s="178" t="s">
        <v>65</v>
      </c>
      <c r="C149" s="179"/>
      <c r="D149" s="171"/>
      <c r="E149" s="230"/>
      <c r="F149" s="230"/>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c r="DI149" s="5"/>
      <c r="DJ149" s="5"/>
      <c r="DK149" s="5"/>
      <c r="DL149" s="5"/>
      <c r="DM149" s="5"/>
      <c r="DN149" s="5"/>
      <c r="DO149" s="5"/>
      <c r="DP149" s="5"/>
      <c r="DQ149" s="5"/>
      <c r="DR149" s="5"/>
      <c r="DS149" s="5"/>
      <c r="DT149" s="5"/>
      <c r="DU149" s="5"/>
      <c r="DV149" s="5"/>
      <c r="DW149" s="5"/>
      <c r="DX149" s="5"/>
      <c r="DY149" s="5"/>
      <c r="DZ149" s="5"/>
      <c r="EA149" s="5"/>
      <c r="EB149" s="5"/>
      <c r="EC149" s="5"/>
      <c r="ED149" s="5"/>
      <c r="EE149" s="5"/>
      <c r="EF149" s="5"/>
      <c r="EG149" s="5"/>
      <c r="EH149" s="5"/>
      <c r="EI149" s="5"/>
      <c r="EJ149" s="5"/>
      <c r="EK149" s="5"/>
      <c r="EL149" s="5"/>
      <c r="EM149" s="5"/>
      <c r="EN149" s="5"/>
      <c r="EO149" s="5"/>
      <c r="EP149" s="5"/>
      <c r="EQ149" s="5"/>
      <c r="ER149" s="5"/>
      <c r="ES149" s="5"/>
      <c r="ET149" s="5"/>
      <c r="EU149" s="5"/>
      <c r="EV149" s="5"/>
      <c r="EW149" s="5"/>
      <c r="EX149" s="5"/>
      <c r="EY149" s="5"/>
      <c r="EZ149" s="5"/>
      <c r="FA149" s="5"/>
      <c r="FB149" s="5"/>
      <c r="FC149" s="5"/>
      <c r="FD149" s="5"/>
      <c r="FE149" s="5"/>
      <c r="FF149" s="5"/>
      <c r="FG149" s="5"/>
      <c r="FH149" s="5"/>
      <c r="FI149" s="5"/>
      <c r="FJ149" s="5"/>
      <c r="FK149" s="5"/>
      <c r="FL149" s="5"/>
      <c r="FM149" s="5"/>
      <c r="FN149" s="5"/>
      <c r="FO149" s="5"/>
      <c r="FP149" s="5"/>
      <c r="FQ149" s="5"/>
      <c r="FR149" s="5"/>
      <c r="FS149" s="5"/>
      <c r="FT149" s="5"/>
      <c r="FU149" s="5"/>
      <c r="FV149" s="5"/>
      <c r="FW149" s="5"/>
      <c r="FX149" s="5"/>
      <c r="FY149" s="5"/>
      <c r="FZ149" s="5"/>
      <c r="GA149" s="5"/>
      <c r="GB149" s="5"/>
      <c r="GC149" s="5"/>
      <c r="GD149" s="5"/>
      <c r="GE149" s="5"/>
      <c r="GF149" s="5"/>
      <c r="GG149" s="5"/>
      <c r="GH149" s="5"/>
      <c r="GI149" s="5"/>
      <c r="GJ149" s="5"/>
      <c r="GK149" s="5"/>
      <c r="GL149" s="5"/>
      <c r="GM149" s="5"/>
      <c r="GN149" s="5"/>
      <c r="GO149" s="5"/>
      <c r="GP149" s="5"/>
      <c r="GQ149" s="5"/>
      <c r="GR149" s="5"/>
      <c r="GS149" s="5"/>
      <c r="GT149" s="5"/>
      <c r="GU149" s="5"/>
      <c r="GV149" s="5"/>
      <c r="GW149" s="5"/>
      <c r="GX149" s="5"/>
      <c r="GY149" s="5"/>
      <c r="GZ149" s="5"/>
      <c r="HA149" s="5"/>
      <c r="HB149" s="5"/>
      <c r="HC149" s="5"/>
      <c r="HD149" s="5"/>
      <c r="HE149" s="5"/>
      <c r="HF149" s="5"/>
      <c r="HG149" s="5"/>
      <c r="HH149" s="5"/>
      <c r="HI149" s="5"/>
      <c r="HJ149" s="5"/>
      <c r="HK149" s="5"/>
      <c r="HL149" s="5"/>
      <c r="HM149" s="5"/>
      <c r="HN149" s="5"/>
      <c r="HO149" s="5"/>
      <c r="HP149" s="5"/>
      <c r="HQ149" s="5"/>
      <c r="HR149" s="5"/>
      <c r="HS149" s="5"/>
      <c r="HT149" s="5"/>
      <c r="HU149" s="5"/>
      <c r="HV149" s="5"/>
      <c r="HW149" s="5"/>
      <c r="HX149" s="5"/>
      <c r="HY149" s="5"/>
      <c r="HZ149" s="5"/>
      <c r="IA149" s="5"/>
      <c r="IB149" s="5"/>
      <c r="IC149" s="5"/>
      <c r="ID149" s="5"/>
      <c r="IE149" s="5"/>
      <c r="IF149" s="5"/>
      <c r="IG149" s="5"/>
      <c r="IH149" s="5"/>
      <c r="II149" s="5"/>
      <c r="IJ149" s="5"/>
      <c r="IK149" s="5"/>
      <c r="IL149" s="5"/>
      <c r="IM149" s="5"/>
      <c r="IN149" s="5"/>
      <c r="IO149" s="5"/>
      <c r="IP149" s="5"/>
      <c r="IQ149" s="5"/>
      <c r="IR149" s="5"/>
      <c r="IS149" s="5"/>
      <c r="IT149" s="5"/>
      <c r="IU149" s="5"/>
      <c r="IV149" s="5"/>
    </row>
    <row r="150" spans="1:256" ht="94.5" customHeight="1">
      <c r="A150" s="174"/>
      <c r="B150" s="196" t="s">
        <v>535</v>
      </c>
      <c r="C150" s="179"/>
      <c r="D150" s="171"/>
      <c r="E150" s="230"/>
      <c r="F150" s="230"/>
    </row>
    <row r="151" spans="1:256" ht="13.7" customHeight="1">
      <c r="A151" s="174"/>
      <c r="B151" s="190" t="s">
        <v>66</v>
      </c>
      <c r="C151" s="191" t="s">
        <v>17</v>
      </c>
      <c r="D151" s="263">
        <v>358</v>
      </c>
      <c r="E151" s="230"/>
      <c r="F151" s="230">
        <f>D151*E151</f>
        <v>0</v>
      </c>
    </row>
    <row r="152" spans="1:256" ht="13.7" customHeight="1">
      <c r="A152" s="174"/>
      <c r="B152" s="202"/>
      <c r="C152" s="179"/>
      <c r="D152" s="171"/>
      <c r="E152" s="230"/>
      <c r="F152" s="230"/>
    </row>
    <row r="153" spans="1:256" ht="13.7" customHeight="1">
      <c r="A153" s="275" t="s">
        <v>64</v>
      </c>
      <c r="B153" s="178" t="s">
        <v>68</v>
      </c>
      <c r="C153" s="179"/>
      <c r="D153" s="171"/>
      <c r="E153" s="230"/>
      <c r="F153" s="230"/>
    </row>
    <row r="154" spans="1:256" ht="69.75" customHeight="1">
      <c r="A154" s="174"/>
      <c r="B154" s="190" t="s">
        <v>69</v>
      </c>
      <c r="C154" s="179"/>
      <c r="D154" s="171"/>
      <c r="E154" s="230"/>
      <c r="F154" s="230"/>
    </row>
    <row r="155" spans="1:256" ht="13.7" customHeight="1">
      <c r="A155" s="174"/>
      <c r="B155" s="202"/>
      <c r="C155" s="182" t="s">
        <v>17</v>
      </c>
      <c r="D155" s="171">
        <f>60*5</f>
        <v>300</v>
      </c>
      <c r="E155" s="230"/>
      <c r="F155" s="230">
        <f>D155*E155</f>
        <v>0</v>
      </c>
    </row>
    <row r="156" spans="1:256" ht="13.7" customHeight="1">
      <c r="A156" s="6"/>
      <c r="B156" s="154"/>
      <c r="C156" s="6"/>
      <c r="D156" s="179"/>
      <c r="E156" s="299"/>
      <c r="F156" s="299"/>
    </row>
    <row r="157" spans="1:256" ht="13.7" customHeight="1">
      <c r="A157" s="265" t="s">
        <v>67</v>
      </c>
      <c r="B157" s="178" t="s">
        <v>71</v>
      </c>
      <c r="C157" s="179"/>
      <c r="D157" s="170"/>
      <c r="E157" s="230"/>
      <c r="F157" s="230"/>
    </row>
    <row r="158" spans="1:256" ht="75" customHeight="1">
      <c r="A158" s="201"/>
      <c r="B158" s="181" t="s">
        <v>165</v>
      </c>
      <c r="C158" s="6"/>
      <c r="D158" s="6"/>
      <c r="E158" s="299"/>
      <c r="F158" s="230"/>
    </row>
    <row r="159" spans="1:256" ht="13.7" customHeight="1">
      <c r="A159" s="6"/>
      <c r="B159" s="202"/>
      <c r="C159" s="182" t="s">
        <v>10</v>
      </c>
      <c r="D159" s="263">
        <v>77</v>
      </c>
      <c r="E159" s="233"/>
      <c r="F159" s="230">
        <f>D159*E159</f>
        <v>0</v>
      </c>
    </row>
    <row r="160" spans="1:256" ht="13.7" customHeight="1">
      <c r="A160" s="6"/>
      <c r="B160" s="202"/>
      <c r="C160" s="182"/>
      <c r="D160" s="263"/>
      <c r="E160" s="233"/>
      <c r="F160" s="230"/>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c r="DI160" s="5"/>
      <c r="DJ160" s="5"/>
      <c r="DK160" s="5"/>
      <c r="DL160" s="5"/>
      <c r="DM160" s="5"/>
      <c r="DN160" s="5"/>
      <c r="DO160" s="5"/>
      <c r="DP160" s="5"/>
      <c r="DQ160" s="5"/>
      <c r="DR160" s="5"/>
      <c r="DS160" s="5"/>
      <c r="DT160" s="5"/>
      <c r="DU160" s="5"/>
      <c r="DV160" s="5"/>
      <c r="DW160" s="5"/>
      <c r="DX160" s="5"/>
      <c r="DY160" s="5"/>
      <c r="DZ160" s="5"/>
      <c r="EA160" s="5"/>
      <c r="EB160" s="5"/>
      <c r="EC160" s="5"/>
      <c r="ED160" s="5"/>
      <c r="EE160" s="5"/>
      <c r="EF160" s="5"/>
      <c r="EG160" s="5"/>
      <c r="EH160" s="5"/>
      <c r="EI160" s="5"/>
      <c r="EJ160" s="5"/>
      <c r="EK160" s="5"/>
      <c r="EL160" s="5"/>
      <c r="EM160" s="5"/>
      <c r="EN160" s="5"/>
      <c r="EO160" s="5"/>
      <c r="EP160" s="5"/>
      <c r="EQ160" s="5"/>
      <c r="ER160" s="5"/>
      <c r="ES160" s="5"/>
      <c r="ET160" s="5"/>
      <c r="EU160" s="5"/>
      <c r="EV160" s="5"/>
      <c r="EW160" s="5"/>
      <c r="EX160" s="5"/>
      <c r="EY160" s="5"/>
      <c r="EZ160" s="5"/>
      <c r="FA160" s="5"/>
      <c r="FB160" s="5"/>
      <c r="FC160" s="5"/>
      <c r="FD160" s="5"/>
      <c r="FE160" s="5"/>
      <c r="FF160" s="5"/>
      <c r="FG160" s="5"/>
      <c r="FH160" s="5"/>
      <c r="FI160" s="5"/>
      <c r="FJ160" s="5"/>
      <c r="FK160" s="5"/>
      <c r="FL160" s="5"/>
      <c r="FM160" s="5"/>
      <c r="FN160" s="5"/>
      <c r="FO160" s="5"/>
      <c r="FP160" s="5"/>
      <c r="FQ160" s="5"/>
      <c r="FR160" s="5"/>
      <c r="FS160" s="5"/>
      <c r="FT160" s="5"/>
      <c r="FU160" s="5"/>
      <c r="FV160" s="5"/>
      <c r="FW160" s="5"/>
      <c r="FX160" s="5"/>
      <c r="FY160" s="5"/>
      <c r="FZ160" s="5"/>
      <c r="GA160" s="5"/>
      <c r="GB160" s="5"/>
      <c r="GC160" s="5"/>
      <c r="GD160" s="5"/>
      <c r="GE160" s="5"/>
      <c r="GF160" s="5"/>
      <c r="GG160" s="5"/>
      <c r="GH160" s="5"/>
      <c r="GI160" s="5"/>
      <c r="GJ160" s="5"/>
      <c r="GK160" s="5"/>
      <c r="GL160" s="5"/>
      <c r="GM160" s="5"/>
      <c r="GN160" s="5"/>
      <c r="GO160" s="5"/>
      <c r="GP160" s="5"/>
      <c r="GQ160" s="5"/>
      <c r="GR160" s="5"/>
      <c r="GS160" s="5"/>
      <c r="GT160" s="5"/>
      <c r="GU160" s="5"/>
      <c r="GV160" s="5"/>
      <c r="GW160" s="5"/>
      <c r="GX160" s="5"/>
      <c r="GY160" s="5"/>
      <c r="GZ160" s="5"/>
      <c r="HA160" s="5"/>
      <c r="HB160" s="5"/>
      <c r="HC160" s="5"/>
      <c r="HD160" s="5"/>
      <c r="HE160" s="5"/>
      <c r="HF160" s="5"/>
      <c r="HG160" s="5"/>
      <c r="HH160" s="5"/>
      <c r="HI160" s="5"/>
      <c r="HJ160" s="5"/>
      <c r="HK160" s="5"/>
      <c r="HL160" s="5"/>
      <c r="HM160" s="5"/>
      <c r="HN160" s="5"/>
      <c r="HO160" s="5"/>
      <c r="HP160" s="5"/>
      <c r="HQ160" s="5"/>
      <c r="HR160" s="5"/>
      <c r="HS160" s="5"/>
      <c r="HT160" s="5"/>
      <c r="HU160" s="5"/>
      <c r="HV160" s="5"/>
      <c r="HW160" s="5"/>
      <c r="HX160" s="5"/>
      <c r="HY160" s="5"/>
      <c r="HZ160" s="5"/>
      <c r="IA160" s="5"/>
      <c r="IB160" s="5"/>
      <c r="IC160" s="5"/>
      <c r="ID160" s="5"/>
      <c r="IE160" s="5"/>
      <c r="IF160" s="5"/>
      <c r="IG160" s="5"/>
      <c r="IH160" s="5"/>
      <c r="II160" s="5"/>
      <c r="IJ160" s="5"/>
      <c r="IK160" s="5"/>
      <c r="IL160" s="5"/>
      <c r="IM160" s="5"/>
      <c r="IN160" s="5"/>
      <c r="IO160" s="5"/>
      <c r="IP160" s="5"/>
      <c r="IQ160" s="5"/>
      <c r="IR160" s="5"/>
      <c r="IS160" s="5"/>
      <c r="IT160" s="5"/>
      <c r="IU160" s="5"/>
      <c r="IV160" s="5"/>
    </row>
    <row r="161" spans="1:256" ht="13.7" customHeight="1">
      <c r="A161" s="265" t="s">
        <v>70</v>
      </c>
      <c r="B161" s="178" t="s">
        <v>164</v>
      </c>
      <c r="C161" s="6"/>
      <c r="D161" s="263"/>
      <c r="E161" s="299"/>
      <c r="F161" s="299"/>
    </row>
    <row r="162" spans="1:256" ht="59.25" customHeight="1">
      <c r="A162" s="201"/>
      <c r="B162" s="181" t="s">
        <v>536</v>
      </c>
      <c r="C162" s="6"/>
      <c r="D162" s="263"/>
      <c r="E162" s="299"/>
      <c r="F162" s="299"/>
    </row>
    <row r="163" spans="1:256" ht="13.7" customHeight="1">
      <c r="A163" s="6"/>
      <c r="B163" s="265"/>
      <c r="C163" s="182" t="s">
        <v>17</v>
      </c>
      <c r="D163" s="263">
        <v>280</v>
      </c>
      <c r="E163" s="233"/>
      <c r="F163" s="233">
        <f>D163*E163</f>
        <v>0</v>
      </c>
    </row>
    <row r="164" spans="1:256" ht="13.7" customHeight="1">
      <c r="A164" s="6"/>
      <c r="B164" s="154"/>
      <c r="C164" s="6"/>
      <c r="D164" s="278"/>
      <c r="E164" s="299"/>
      <c r="F164" s="299"/>
    </row>
    <row r="165" spans="1:256" ht="24.6" customHeight="1">
      <c r="A165" s="265" t="s">
        <v>72</v>
      </c>
      <c r="B165" s="178" t="s">
        <v>166</v>
      </c>
      <c r="C165" s="179"/>
      <c r="D165" s="279"/>
      <c r="E165" s="299"/>
      <c r="F165" s="299"/>
    </row>
    <row r="166" spans="1:256" ht="61.5" customHeight="1">
      <c r="A166" s="174"/>
      <c r="B166" s="190" t="s">
        <v>518</v>
      </c>
      <c r="C166" s="179"/>
      <c r="D166" s="279"/>
      <c r="E166" s="299"/>
      <c r="F166" s="299"/>
    </row>
    <row r="167" spans="1:256" ht="13.7" customHeight="1">
      <c r="A167" s="6"/>
      <c r="B167" s="154"/>
      <c r="C167" s="182" t="s">
        <v>17</v>
      </c>
      <c r="D167" s="263">
        <f>445+150</f>
        <v>595</v>
      </c>
      <c r="E167" s="233"/>
      <c r="F167" s="233">
        <f>D167*E167</f>
        <v>0</v>
      </c>
    </row>
    <row r="168" spans="1:256" ht="13.7" customHeight="1">
      <c r="A168" s="265" t="s">
        <v>199</v>
      </c>
      <c r="B168" s="175" t="s">
        <v>498</v>
      </c>
      <c r="C168" s="182"/>
      <c r="D168" s="263"/>
      <c r="E168" s="233"/>
      <c r="F168" s="233"/>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c r="DI168" s="5"/>
      <c r="DJ168" s="5"/>
      <c r="DK168" s="5"/>
      <c r="DL168" s="5"/>
      <c r="DM168" s="5"/>
      <c r="DN168" s="5"/>
      <c r="DO168" s="5"/>
      <c r="DP168" s="5"/>
      <c r="DQ168" s="5"/>
      <c r="DR168" s="5"/>
      <c r="DS168" s="5"/>
      <c r="DT168" s="5"/>
      <c r="DU168" s="5"/>
      <c r="DV168" s="5"/>
      <c r="DW168" s="5"/>
      <c r="DX168" s="5"/>
      <c r="DY168" s="5"/>
      <c r="DZ168" s="5"/>
      <c r="EA168" s="5"/>
      <c r="EB168" s="5"/>
      <c r="EC168" s="5"/>
      <c r="ED168" s="5"/>
      <c r="EE168" s="5"/>
      <c r="EF168" s="5"/>
      <c r="EG168" s="5"/>
      <c r="EH168" s="5"/>
      <c r="EI168" s="5"/>
      <c r="EJ168" s="5"/>
      <c r="EK168" s="5"/>
      <c r="EL168" s="5"/>
      <c r="EM168" s="5"/>
      <c r="EN168" s="5"/>
      <c r="EO168" s="5"/>
      <c r="EP168" s="5"/>
      <c r="EQ168" s="5"/>
      <c r="ER168" s="5"/>
      <c r="ES168" s="5"/>
      <c r="ET168" s="5"/>
      <c r="EU168" s="5"/>
      <c r="EV168" s="5"/>
      <c r="EW168" s="5"/>
      <c r="EX168" s="5"/>
      <c r="EY168" s="5"/>
      <c r="EZ168" s="5"/>
      <c r="FA168" s="5"/>
      <c r="FB168" s="5"/>
      <c r="FC168" s="5"/>
      <c r="FD168" s="5"/>
      <c r="FE168" s="5"/>
      <c r="FF168" s="5"/>
      <c r="FG168" s="5"/>
      <c r="FH168" s="5"/>
      <c r="FI168" s="5"/>
      <c r="FJ168" s="5"/>
      <c r="FK168" s="5"/>
      <c r="FL168" s="5"/>
      <c r="FM168" s="5"/>
      <c r="FN168" s="5"/>
      <c r="FO168" s="5"/>
      <c r="FP168" s="5"/>
      <c r="FQ168" s="5"/>
      <c r="FR168" s="5"/>
      <c r="FS168" s="5"/>
      <c r="FT168" s="5"/>
      <c r="FU168" s="5"/>
      <c r="FV168" s="5"/>
      <c r="FW168" s="5"/>
      <c r="FX168" s="5"/>
      <c r="FY168" s="5"/>
      <c r="FZ168" s="5"/>
      <c r="GA168" s="5"/>
      <c r="GB168" s="5"/>
      <c r="GC168" s="5"/>
      <c r="GD168" s="5"/>
      <c r="GE168" s="5"/>
      <c r="GF168" s="5"/>
      <c r="GG168" s="5"/>
      <c r="GH168" s="5"/>
      <c r="GI168" s="5"/>
      <c r="GJ168" s="5"/>
      <c r="GK168" s="5"/>
      <c r="GL168" s="5"/>
      <c r="GM168" s="5"/>
      <c r="GN168" s="5"/>
      <c r="GO168" s="5"/>
      <c r="GP168" s="5"/>
      <c r="GQ168" s="5"/>
      <c r="GR168" s="5"/>
      <c r="GS168" s="5"/>
      <c r="GT168" s="5"/>
      <c r="GU168" s="5"/>
      <c r="GV168" s="5"/>
      <c r="GW168" s="5"/>
      <c r="GX168" s="5"/>
      <c r="GY168" s="5"/>
      <c r="GZ168" s="5"/>
      <c r="HA168" s="5"/>
      <c r="HB168" s="5"/>
      <c r="HC168" s="5"/>
      <c r="HD168" s="5"/>
      <c r="HE168" s="5"/>
      <c r="HF168" s="5"/>
      <c r="HG168" s="5"/>
      <c r="HH168" s="5"/>
      <c r="HI168" s="5"/>
      <c r="HJ168" s="5"/>
      <c r="HK168" s="5"/>
      <c r="HL168" s="5"/>
      <c r="HM168" s="5"/>
      <c r="HN168" s="5"/>
      <c r="HO168" s="5"/>
      <c r="HP168" s="5"/>
      <c r="HQ168" s="5"/>
      <c r="HR168" s="5"/>
      <c r="HS168" s="5"/>
      <c r="HT168" s="5"/>
      <c r="HU168" s="5"/>
      <c r="HV168" s="5"/>
      <c r="HW168" s="5"/>
      <c r="HX168" s="5"/>
      <c r="HY168" s="5"/>
      <c r="HZ168" s="5"/>
      <c r="IA168" s="5"/>
      <c r="IB168" s="5"/>
      <c r="IC168" s="5"/>
      <c r="ID168" s="5"/>
      <c r="IE168" s="5"/>
      <c r="IF168" s="5"/>
      <c r="IG168" s="5"/>
      <c r="IH168" s="5"/>
      <c r="II168" s="5"/>
      <c r="IJ168" s="5"/>
      <c r="IK168" s="5"/>
      <c r="IL168" s="5"/>
      <c r="IM168" s="5"/>
      <c r="IN168" s="5"/>
      <c r="IO168" s="5"/>
      <c r="IP168" s="5"/>
      <c r="IQ168" s="5"/>
      <c r="IR168" s="5"/>
      <c r="IS168" s="5"/>
      <c r="IT168" s="5"/>
      <c r="IU168" s="5"/>
      <c r="IV168" s="5"/>
    </row>
    <row r="169" spans="1:256" ht="48.75" customHeight="1">
      <c r="A169" s="6"/>
      <c r="B169" s="280" t="s">
        <v>499</v>
      </c>
      <c r="C169" s="182"/>
      <c r="D169" s="263"/>
      <c r="E169" s="233"/>
      <c r="F169" s="233"/>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c r="DI169" s="5"/>
      <c r="DJ169" s="5"/>
      <c r="DK169" s="5"/>
      <c r="DL169" s="5"/>
      <c r="DM169" s="5"/>
      <c r="DN169" s="5"/>
      <c r="DO169" s="5"/>
      <c r="DP169" s="5"/>
      <c r="DQ169" s="5"/>
      <c r="DR169" s="5"/>
      <c r="DS169" s="5"/>
      <c r="DT169" s="5"/>
      <c r="DU169" s="5"/>
      <c r="DV169" s="5"/>
      <c r="DW169" s="5"/>
      <c r="DX169" s="5"/>
      <c r="DY169" s="5"/>
      <c r="DZ169" s="5"/>
      <c r="EA169" s="5"/>
      <c r="EB169" s="5"/>
      <c r="EC169" s="5"/>
      <c r="ED169" s="5"/>
      <c r="EE169" s="5"/>
      <c r="EF169" s="5"/>
      <c r="EG169" s="5"/>
      <c r="EH169" s="5"/>
      <c r="EI169" s="5"/>
      <c r="EJ169" s="5"/>
      <c r="EK169" s="5"/>
      <c r="EL169" s="5"/>
      <c r="EM169" s="5"/>
      <c r="EN169" s="5"/>
      <c r="EO169" s="5"/>
      <c r="EP169" s="5"/>
      <c r="EQ169" s="5"/>
      <c r="ER169" s="5"/>
      <c r="ES169" s="5"/>
      <c r="ET169" s="5"/>
      <c r="EU169" s="5"/>
      <c r="EV169" s="5"/>
      <c r="EW169" s="5"/>
      <c r="EX169" s="5"/>
      <c r="EY169" s="5"/>
      <c r="EZ169" s="5"/>
      <c r="FA169" s="5"/>
      <c r="FB169" s="5"/>
      <c r="FC169" s="5"/>
      <c r="FD169" s="5"/>
      <c r="FE169" s="5"/>
      <c r="FF169" s="5"/>
      <c r="FG169" s="5"/>
      <c r="FH169" s="5"/>
      <c r="FI169" s="5"/>
      <c r="FJ169" s="5"/>
      <c r="FK169" s="5"/>
      <c r="FL169" s="5"/>
      <c r="FM169" s="5"/>
      <c r="FN169" s="5"/>
      <c r="FO169" s="5"/>
      <c r="FP169" s="5"/>
      <c r="FQ169" s="5"/>
      <c r="FR169" s="5"/>
      <c r="FS169" s="5"/>
      <c r="FT169" s="5"/>
      <c r="FU169" s="5"/>
      <c r="FV169" s="5"/>
      <c r="FW169" s="5"/>
      <c r="FX169" s="5"/>
      <c r="FY169" s="5"/>
      <c r="FZ169" s="5"/>
      <c r="GA169" s="5"/>
      <c r="GB169" s="5"/>
      <c r="GC169" s="5"/>
      <c r="GD169" s="5"/>
      <c r="GE169" s="5"/>
      <c r="GF169" s="5"/>
      <c r="GG169" s="5"/>
      <c r="GH169" s="5"/>
      <c r="GI169" s="5"/>
      <c r="GJ169" s="5"/>
      <c r="GK169" s="5"/>
      <c r="GL169" s="5"/>
      <c r="GM169" s="5"/>
      <c r="GN169" s="5"/>
      <c r="GO169" s="5"/>
      <c r="GP169" s="5"/>
      <c r="GQ169" s="5"/>
      <c r="GR169" s="5"/>
      <c r="GS169" s="5"/>
      <c r="GT169" s="5"/>
      <c r="GU169" s="5"/>
      <c r="GV169" s="5"/>
      <c r="GW169" s="5"/>
      <c r="GX169" s="5"/>
      <c r="GY169" s="5"/>
      <c r="GZ169" s="5"/>
      <c r="HA169" s="5"/>
      <c r="HB169" s="5"/>
      <c r="HC169" s="5"/>
      <c r="HD169" s="5"/>
      <c r="HE169" s="5"/>
      <c r="HF169" s="5"/>
      <c r="HG169" s="5"/>
      <c r="HH169" s="5"/>
      <c r="HI169" s="5"/>
      <c r="HJ169" s="5"/>
      <c r="HK169" s="5"/>
      <c r="HL169" s="5"/>
      <c r="HM169" s="5"/>
      <c r="HN169" s="5"/>
      <c r="HO169" s="5"/>
      <c r="HP169" s="5"/>
      <c r="HQ169" s="5"/>
      <c r="HR169" s="5"/>
      <c r="HS169" s="5"/>
      <c r="HT169" s="5"/>
      <c r="HU169" s="5"/>
      <c r="HV169" s="5"/>
      <c r="HW169" s="5"/>
      <c r="HX169" s="5"/>
      <c r="HY169" s="5"/>
      <c r="HZ169" s="5"/>
      <c r="IA169" s="5"/>
      <c r="IB169" s="5"/>
      <c r="IC169" s="5"/>
      <c r="ID169" s="5"/>
      <c r="IE169" s="5"/>
      <c r="IF169" s="5"/>
      <c r="IG169" s="5"/>
      <c r="IH169" s="5"/>
      <c r="II169" s="5"/>
      <c r="IJ169" s="5"/>
      <c r="IK169" s="5"/>
      <c r="IL169" s="5"/>
      <c r="IM169" s="5"/>
      <c r="IN169" s="5"/>
      <c r="IO169" s="5"/>
      <c r="IP169" s="5"/>
      <c r="IQ169" s="5"/>
      <c r="IR169" s="5"/>
      <c r="IS169" s="5"/>
      <c r="IT169" s="5"/>
      <c r="IU169" s="5"/>
      <c r="IV169" s="5"/>
    </row>
    <row r="170" spans="1:256" ht="13.7" customHeight="1">
      <c r="A170" s="6"/>
      <c r="B170" s="154"/>
      <c r="C170" s="6" t="s">
        <v>17</v>
      </c>
      <c r="D170" s="179">
        <v>45</v>
      </c>
      <c r="E170" s="299"/>
      <c r="F170" s="233">
        <f>D170*E170</f>
        <v>0</v>
      </c>
    </row>
    <row r="171" spans="1:256" ht="13.7" customHeight="1">
      <c r="A171" s="6"/>
      <c r="B171" s="154"/>
      <c r="C171" s="6"/>
      <c r="D171" s="179"/>
      <c r="E171" s="299"/>
      <c r="F171" s="299"/>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c r="HE171" s="5"/>
      <c r="HF171" s="5"/>
      <c r="HG171" s="5"/>
      <c r="HH171" s="5"/>
      <c r="HI171" s="5"/>
      <c r="HJ171" s="5"/>
      <c r="HK171" s="5"/>
      <c r="HL171" s="5"/>
      <c r="HM171" s="5"/>
      <c r="HN171" s="5"/>
      <c r="HO171" s="5"/>
      <c r="HP171" s="5"/>
      <c r="HQ171" s="5"/>
      <c r="HR171" s="5"/>
      <c r="HS171" s="5"/>
      <c r="HT171" s="5"/>
      <c r="HU171" s="5"/>
      <c r="HV171" s="5"/>
      <c r="HW171" s="5"/>
      <c r="HX171" s="5"/>
      <c r="HY171" s="5"/>
      <c r="HZ171" s="5"/>
      <c r="IA171" s="5"/>
      <c r="IB171" s="5"/>
      <c r="IC171" s="5"/>
      <c r="ID171" s="5"/>
      <c r="IE171" s="5"/>
      <c r="IF171" s="5"/>
      <c r="IG171" s="5"/>
      <c r="IH171" s="5"/>
      <c r="II171" s="5"/>
      <c r="IJ171" s="5"/>
      <c r="IK171" s="5"/>
      <c r="IL171" s="5"/>
      <c r="IM171" s="5"/>
      <c r="IN171" s="5"/>
      <c r="IO171" s="5"/>
      <c r="IP171" s="5"/>
      <c r="IQ171" s="5"/>
      <c r="IR171" s="5"/>
      <c r="IS171" s="5"/>
      <c r="IT171" s="5"/>
      <c r="IU171" s="5"/>
      <c r="IV171" s="5"/>
    </row>
    <row r="172" spans="1:256" ht="13.7" customHeight="1">
      <c r="A172" s="182" t="s">
        <v>200</v>
      </c>
      <c r="B172" s="270" t="s">
        <v>57</v>
      </c>
      <c r="C172" s="6"/>
      <c r="D172" s="179"/>
      <c r="E172" s="299"/>
      <c r="F172" s="299"/>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c r="HE172" s="5"/>
      <c r="HF172" s="5"/>
      <c r="HG172" s="5"/>
      <c r="HH172" s="5"/>
      <c r="HI172" s="5"/>
      <c r="HJ172" s="5"/>
      <c r="HK172" s="5"/>
      <c r="HL172" s="5"/>
      <c r="HM172" s="5"/>
      <c r="HN172" s="5"/>
      <c r="HO172" s="5"/>
      <c r="HP172" s="5"/>
      <c r="HQ172" s="5"/>
      <c r="HR172" s="5"/>
      <c r="HS172" s="5"/>
      <c r="HT172" s="5"/>
      <c r="HU172" s="5"/>
      <c r="HV172" s="5"/>
      <c r="HW172" s="5"/>
      <c r="HX172" s="5"/>
      <c r="HY172" s="5"/>
      <c r="HZ172" s="5"/>
      <c r="IA172" s="5"/>
      <c r="IB172" s="5"/>
      <c r="IC172" s="5"/>
      <c r="ID172" s="5"/>
      <c r="IE172" s="5"/>
      <c r="IF172" s="5"/>
      <c r="IG172" s="5"/>
      <c r="IH172" s="5"/>
      <c r="II172" s="5"/>
      <c r="IJ172" s="5"/>
      <c r="IK172" s="5"/>
      <c r="IL172" s="5"/>
      <c r="IM172" s="5"/>
      <c r="IN172" s="5"/>
      <c r="IO172" s="5"/>
      <c r="IP172" s="5"/>
      <c r="IQ172" s="5"/>
      <c r="IR172" s="5"/>
      <c r="IS172" s="5"/>
      <c r="IT172" s="5"/>
      <c r="IU172" s="5"/>
      <c r="IV172" s="5"/>
    </row>
    <row r="173" spans="1:256" ht="46.5" customHeight="1">
      <c r="A173" s="6"/>
      <c r="B173" s="190" t="s">
        <v>73</v>
      </c>
      <c r="C173" s="6"/>
      <c r="D173" s="179"/>
      <c r="E173" s="299"/>
      <c r="F173" s="299"/>
    </row>
    <row r="174" spans="1:256" ht="13.7" customHeight="1">
      <c r="A174" s="6"/>
      <c r="B174" s="154"/>
      <c r="C174" s="182" t="s">
        <v>144</v>
      </c>
      <c r="D174" s="263">
        <v>1</v>
      </c>
      <c r="E174" s="230"/>
      <c r="F174" s="233">
        <f>E174*D174</f>
        <v>0</v>
      </c>
    </row>
    <row r="175" spans="1:256" ht="13.7" customHeight="1">
      <c r="A175" s="6"/>
      <c r="B175" s="154"/>
      <c r="C175" s="6"/>
      <c r="D175" s="179"/>
      <c r="E175" s="299"/>
      <c r="F175" s="299"/>
    </row>
    <row r="176" spans="1:256" ht="13.7" customHeight="1">
      <c r="A176" s="206" t="s">
        <v>500</v>
      </c>
      <c r="B176" s="270" t="s">
        <v>74</v>
      </c>
      <c r="C176" s="6"/>
      <c r="D176" s="179"/>
      <c r="E176" s="299"/>
      <c r="F176" s="299"/>
    </row>
    <row r="177" spans="1:256" ht="57" customHeight="1">
      <c r="A177" s="6"/>
      <c r="B177" s="181" t="s">
        <v>482</v>
      </c>
      <c r="C177" s="6"/>
      <c r="D177" s="179"/>
      <c r="E177" s="299"/>
      <c r="F177" s="299"/>
    </row>
    <row r="178" spans="1:256" ht="13.7" customHeight="1">
      <c r="A178" s="6"/>
      <c r="B178" s="154" t="s">
        <v>545</v>
      </c>
      <c r="C178" s="182" t="s">
        <v>544</v>
      </c>
      <c r="D178" s="263">
        <v>10</v>
      </c>
      <c r="E178" s="230"/>
      <c r="F178" s="233">
        <f>D178*E178</f>
        <v>0</v>
      </c>
    </row>
    <row r="179" spans="1:256" ht="13.7" customHeight="1">
      <c r="A179" s="6"/>
      <c r="B179" s="154" t="s">
        <v>546</v>
      </c>
      <c r="C179" s="182" t="s">
        <v>544</v>
      </c>
      <c r="D179" s="263">
        <v>10</v>
      </c>
      <c r="E179" s="230"/>
      <c r="F179" s="233">
        <f>D179*E179</f>
        <v>0</v>
      </c>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c r="IL179" s="5"/>
      <c r="IM179" s="5"/>
      <c r="IN179" s="5"/>
      <c r="IO179" s="5"/>
      <c r="IP179" s="5"/>
      <c r="IQ179" s="5"/>
      <c r="IR179" s="5"/>
      <c r="IS179" s="5"/>
      <c r="IT179" s="5"/>
      <c r="IU179" s="5"/>
      <c r="IV179" s="5"/>
    </row>
    <row r="180" spans="1:256" ht="13.7" customHeight="1" thickBot="1">
      <c r="A180" s="6"/>
      <c r="B180" s="154" t="s">
        <v>547</v>
      </c>
      <c r="C180" s="305" t="s">
        <v>544</v>
      </c>
      <c r="D180" s="309">
        <v>10</v>
      </c>
      <c r="E180" s="307"/>
      <c r="F180" s="310">
        <f>D180*E180</f>
        <v>0</v>
      </c>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c r="HE180" s="5"/>
      <c r="HF180" s="5"/>
      <c r="HG180" s="5"/>
      <c r="HH180" s="5"/>
      <c r="HI180" s="5"/>
      <c r="HJ180" s="5"/>
      <c r="HK180" s="5"/>
      <c r="HL180" s="5"/>
      <c r="HM180" s="5"/>
      <c r="HN180" s="5"/>
      <c r="HO180" s="5"/>
      <c r="HP180" s="5"/>
      <c r="HQ180" s="5"/>
      <c r="HR180" s="5"/>
      <c r="HS180" s="5"/>
      <c r="HT180" s="5"/>
      <c r="HU180" s="5"/>
      <c r="HV180" s="5"/>
      <c r="HW180" s="5"/>
      <c r="HX180" s="5"/>
      <c r="HY180" s="5"/>
      <c r="HZ180" s="5"/>
      <c r="IA180" s="5"/>
      <c r="IB180" s="5"/>
      <c r="IC180" s="5"/>
      <c r="ID180" s="5"/>
      <c r="IE180" s="5"/>
      <c r="IF180" s="5"/>
      <c r="IG180" s="5"/>
      <c r="IH180" s="5"/>
      <c r="II180" s="5"/>
      <c r="IJ180" s="5"/>
      <c r="IK180" s="5"/>
      <c r="IL180" s="5"/>
      <c r="IM180" s="5"/>
      <c r="IN180" s="5"/>
      <c r="IO180" s="5"/>
      <c r="IP180" s="5"/>
      <c r="IQ180" s="5"/>
      <c r="IR180" s="5"/>
      <c r="IS180" s="5"/>
      <c r="IT180" s="5"/>
      <c r="IU180" s="5"/>
      <c r="IV180" s="5"/>
    </row>
    <row r="181" spans="1:256" ht="5.25" customHeight="1" thickTop="1">
      <c r="A181" s="6"/>
      <c r="B181" s="154"/>
      <c r="C181" s="182"/>
      <c r="D181" s="263"/>
      <c r="E181" s="230"/>
      <c r="F181" s="233"/>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c r="HE181" s="5"/>
      <c r="HF181" s="5"/>
      <c r="HG181" s="5"/>
      <c r="HH181" s="5"/>
      <c r="HI181" s="5"/>
      <c r="HJ181" s="5"/>
      <c r="HK181" s="5"/>
      <c r="HL181" s="5"/>
      <c r="HM181" s="5"/>
      <c r="HN181" s="5"/>
      <c r="HO181" s="5"/>
      <c r="HP181" s="5"/>
      <c r="HQ181" s="5"/>
      <c r="HR181" s="5"/>
      <c r="HS181" s="5"/>
      <c r="HT181" s="5"/>
      <c r="HU181" s="5"/>
      <c r="HV181" s="5"/>
      <c r="HW181" s="5"/>
      <c r="HX181" s="5"/>
      <c r="HY181" s="5"/>
      <c r="HZ181" s="5"/>
      <c r="IA181" s="5"/>
      <c r="IB181" s="5"/>
      <c r="IC181" s="5"/>
      <c r="ID181" s="5"/>
      <c r="IE181" s="5"/>
      <c r="IF181" s="5"/>
      <c r="IG181" s="5"/>
      <c r="IH181" s="5"/>
      <c r="II181" s="5"/>
      <c r="IJ181" s="5"/>
      <c r="IK181" s="5"/>
      <c r="IL181" s="5"/>
      <c r="IM181" s="5"/>
      <c r="IN181" s="5"/>
      <c r="IO181" s="5"/>
      <c r="IP181" s="5"/>
      <c r="IQ181" s="5"/>
      <c r="IR181" s="5"/>
      <c r="IS181" s="5"/>
      <c r="IT181" s="5"/>
      <c r="IU181" s="5"/>
      <c r="IV181" s="5"/>
    </row>
    <row r="182" spans="1:256" ht="15.6" customHeight="1">
      <c r="A182" s="167"/>
      <c r="B182" s="545" t="s">
        <v>595</v>
      </c>
      <c r="C182" s="545"/>
      <c r="D182" s="545"/>
      <c r="E182" s="545"/>
      <c r="F182" s="239">
        <f>SUM(F139:F181)</f>
        <v>0</v>
      </c>
    </row>
    <row r="183" spans="1:256" ht="15.2" customHeight="1">
      <c r="A183" s="167"/>
      <c r="B183" s="173"/>
      <c r="C183" s="169"/>
      <c r="D183" s="171"/>
      <c r="E183" s="230"/>
      <c r="F183" s="230"/>
    </row>
    <row r="184" spans="1:256" ht="14.65" customHeight="1">
      <c r="A184" s="167"/>
      <c r="B184" s="173"/>
      <c r="C184" s="185"/>
      <c r="D184" s="171"/>
      <c r="E184" s="230"/>
      <c r="F184" s="230"/>
    </row>
    <row r="185" spans="1:256" ht="14.65" customHeight="1">
      <c r="A185" s="167"/>
      <c r="B185" s="315" t="s">
        <v>201</v>
      </c>
      <c r="C185" s="185"/>
      <c r="D185" s="171"/>
      <c r="E185" s="230"/>
      <c r="F185" s="230"/>
    </row>
    <row r="186" spans="1:256" ht="14.65" customHeight="1">
      <c r="A186" s="167"/>
      <c r="B186" s="173"/>
      <c r="C186" s="185"/>
      <c r="D186" s="171"/>
      <c r="E186" s="230"/>
      <c r="F186" s="230"/>
    </row>
    <row r="187" spans="1:256" ht="45" customHeight="1">
      <c r="A187" s="167"/>
      <c r="B187" s="293" t="s">
        <v>582</v>
      </c>
      <c r="C187" s="161"/>
      <c r="D187" s="162"/>
      <c r="E187" s="229"/>
      <c r="F187" s="229"/>
    </row>
    <row r="188" spans="1:256" ht="14.65" customHeight="1">
      <c r="A188" s="167"/>
      <c r="B188" s="184"/>
      <c r="C188" s="185"/>
      <c r="D188" s="171"/>
      <c r="E188" s="230"/>
      <c r="F188" s="230"/>
    </row>
    <row r="189" spans="1:256" ht="14.65" customHeight="1">
      <c r="A189" s="177" t="s">
        <v>75</v>
      </c>
      <c r="B189" s="219" t="s">
        <v>76</v>
      </c>
      <c r="C189" s="185"/>
      <c r="D189" s="171"/>
      <c r="E189" s="230"/>
      <c r="F189" s="230"/>
    </row>
    <row r="190" spans="1:256" ht="51" customHeight="1">
      <c r="A190" s="167"/>
      <c r="B190" s="193" t="s">
        <v>537</v>
      </c>
      <c r="C190" s="185"/>
      <c r="D190" s="171"/>
      <c r="E190" s="230"/>
      <c r="F190" s="230"/>
    </row>
    <row r="191" spans="1:256" ht="43.5" customHeight="1">
      <c r="A191" s="167"/>
      <c r="B191" s="193" t="s">
        <v>77</v>
      </c>
      <c r="C191" s="185"/>
      <c r="D191" s="171"/>
      <c r="E191" s="230"/>
      <c r="F191" s="230"/>
    </row>
    <row r="192" spans="1:256" ht="14.65" customHeight="1">
      <c r="A192" s="167"/>
      <c r="B192" s="190" t="s">
        <v>78</v>
      </c>
      <c r="C192" s="182" t="s">
        <v>17</v>
      </c>
      <c r="D192" s="171">
        <f>377+70*1.1</f>
        <v>454</v>
      </c>
      <c r="E192" s="230"/>
      <c r="F192" s="230">
        <f>D192*E192</f>
        <v>0</v>
      </c>
    </row>
    <row r="193" spans="1:256" ht="14.65" customHeight="1">
      <c r="A193" s="167"/>
      <c r="B193" s="190" t="s">
        <v>79</v>
      </c>
      <c r="C193" s="182" t="s">
        <v>17</v>
      </c>
      <c r="D193" s="171">
        <f>D192*2</f>
        <v>908</v>
      </c>
      <c r="E193" s="230"/>
      <c r="F193" s="230">
        <f>D193*E193</f>
        <v>0</v>
      </c>
    </row>
    <row r="194" spans="1:256" ht="14.65" customHeight="1">
      <c r="A194" s="167"/>
      <c r="B194" s="184"/>
      <c r="C194" s="185"/>
      <c r="D194" s="171"/>
      <c r="E194" s="230"/>
      <c r="F194" s="230"/>
    </row>
    <row r="195" spans="1:256" ht="14.65" customHeight="1">
      <c r="A195" s="177" t="s">
        <v>202</v>
      </c>
      <c r="B195" s="219" t="s">
        <v>82</v>
      </c>
      <c r="C195" s="185"/>
      <c r="D195" s="171"/>
      <c r="E195" s="230"/>
      <c r="F195" s="230"/>
    </row>
    <row r="196" spans="1:256" ht="32.25" customHeight="1">
      <c r="A196" s="167"/>
      <c r="B196" s="193" t="s">
        <v>538</v>
      </c>
      <c r="C196" s="185"/>
      <c r="D196" s="171"/>
      <c r="E196" s="230"/>
      <c r="F196" s="230"/>
    </row>
    <row r="197" spans="1:256" ht="30.75" customHeight="1">
      <c r="A197" s="167"/>
      <c r="B197" s="193" t="s">
        <v>80</v>
      </c>
      <c r="C197" s="185"/>
      <c r="D197" s="171"/>
      <c r="E197" s="230"/>
      <c r="F197" s="230"/>
    </row>
    <row r="198" spans="1:256" ht="14.65" customHeight="1">
      <c r="A198" s="167"/>
      <c r="B198" s="190" t="s">
        <v>83</v>
      </c>
      <c r="C198" s="182" t="s">
        <v>17</v>
      </c>
      <c r="D198" s="171">
        <f>84*0.7</f>
        <v>58.8</v>
      </c>
      <c r="E198" s="230"/>
      <c r="F198" s="230">
        <f>D198*E198</f>
        <v>0</v>
      </c>
    </row>
    <row r="199" spans="1:256" ht="14.65" customHeight="1">
      <c r="A199" s="177"/>
      <c r="B199" s="178"/>
      <c r="C199" s="185"/>
      <c r="D199" s="171"/>
      <c r="E199" s="230"/>
      <c r="F199" s="230"/>
    </row>
    <row r="200" spans="1:256" ht="22.5" customHeight="1">
      <c r="A200" s="177" t="s">
        <v>81</v>
      </c>
      <c r="B200" s="178" t="s">
        <v>167</v>
      </c>
      <c r="C200" s="185"/>
      <c r="D200" s="171"/>
      <c r="E200" s="230"/>
      <c r="F200" s="230"/>
    </row>
    <row r="201" spans="1:256" ht="104.25" customHeight="1">
      <c r="A201" s="167"/>
      <c r="B201" s="281" t="s">
        <v>539</v>
      </c>
      <c r="C201" s="185"/>
      <c r="D201" s="171"/>
      <c r="E201" s="230"/>
      <c r="F201" s="230"/>
    </row>
    <row r="202" spans="1:256" ht="14.65" customHeight="1">
      <c r="A202" s="167"/>
      <c r="B202" s="184"/>
      <c r="C202" s="182" t="s">
        <v>17</v>
      </c>
      <c r="D202" s="171">
        <v>37</v>
      </c>
      <c r="E202" s="230"/>
      <c r="F202" s="230">
        <f>D202*E202</f>
        <v>0</v>
      </c>
    </row>
    <row r="203" spans="1:256" ht="14.65" customHeight="1">
      <c r="A203" s="167"/>
      <c r="B203" s="184"/>
      <c r="C203" s="182"/>
      <c r="D203" s="171"/>
      <c r="E203" s="230"/>
      <c r="F203" s="230"/>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c r="DI203" s="5"/>
      <c r="DJ203" s="5"/>
      <c r="DK203" s="5"/>
      <c r="DL203" s="5"/>
      <c r="DM203" s="5"/>
      <c r="DN203" s="5"/>
      <c r="DO203" s="5"/>
      <c r="DP203" s="5"/>
      <c r="DQ203" s="5"/>
      <c r="DR203" s="5"/>
      <c r="DS203" s="5"/>
      <c r="DT203" s="5"/>
      <c r="DU203" s="5"/>
      <c r="DV203" s="5"/>
      <c r="DW203" s="5"/>
      <c r="DX203" s="5"/>
      <c r="DY203" s="5"/>
      <c r="DZ203" s="5"/>
      <c r="EA203" s="5"/>
      <c r="EB203" s="5"/>
      <c r="EC203" s="5"/>
      <c r="ED203" s="5"/>
      <c r="EE203" s="5"/>
      <c r="EF203" s="5"/>
      <c r="EG203" s="5"/>
      <c r="EH203" s="5"/>
      <c r="EI203" s="5"/>
      <c r="EJ203" s="5"/>
      <c r="EK203" s="5"/>
      <c r="EL203" s="5"/>
      <c r="EM203" s="5"/>
      <c r="EN203" s="5"/>
      <c r="EO203" s="5"/>
      <c r="EP203" s="5"/>
      <c r="EQ203" s="5"/>
      <c r="ER203" s="5"/>
      <c r="ES203" s="5"/>
      <c r="ET203" s="5"/>
      <c r="EU203" s="5"/>
      <c r="EV203" s="5"/>
      <c r="EW203" s="5"/>
      <c r="EX203" s="5"/>
      <c r="EY203" s="5"/>
      <c r="EZ203" s="5"/>
      <c r="FA203" s="5"/>
      <c r="FB203" s="5"/>
      <c r="FC203" s="5"/>
      <c r="FD203" s="5"/>
      <c r="FE203" s="5"/>
      <c r="FF203" s="5"/>
      <c r="FG203" s="5"/>
      <c r="FH203" s="5"/>
      <c r="FI203" s="5"/>
      <c r="FJ203" s="5"/>
      <c r="FK203" s="5"/>
      <c r="FL203" s="5"/>
      <c r="FM203" s="5"/>
      <c r="FN203" s="5"/>
      <c r="FO203" s="5"/>
      <c r="FP203" s="5"/>
      <c r="FQ203" s="5"/>
      <c r="FR203" s="5"/>
      <c r="FS203" s="5"/>
      <c r="FT203" s="5"/>
      <c r="FU203" s="5"/>
      <c r="FV203" s="5"/>
      <c r="FW203" s="5"/>
      <c r="FX203" s="5"/>
      <c r="FY203" s="5"/>
      <c r="FZ203" s="5"/>
      <c r="GA203" s="5"/>
      <c r="GB203" s="5"/>
      <c r="GC203" s="5"/>
      <c r="GD203" s="5"/>
      <c r="GE203" s="5"/>
      <c r="GF203" s="5"/>
      <c r="GG203" s="5"/>
      <c r="GH203" s="5"/>
      <c r="GI203" s="5"/>
      <c r="GJ203" s="5"/>
      <c r="GK203" s="5"/>
      <c r="GL203" s="5"/>
      <c r="GM203" s="5"/>
      <c r="GN203" s="5"/>
      <c r="GO203" s="5"/>
      <c r="GP203" s="5"/>
      <c r="GQ203" s="5"/>
      <c r="GR203" s="5"/>
      <c r="GS203" s="5"/>
      <c r="GT203" s="5"/>
      <c r="GU203" s="5"/>
      <c r="GV203" s="5"/>
      <c r="GW203" s="5"/>
      <c r="GX203" s="5"/>
      <c r="GY203" s="5"/>
      <c r="GZ203" s="5"/>
      <c r="HA203" s="5"/>
      <c r="HB203" s="5"/>
      <c r="HC203" s="5"/>
      <c r="HD203" s="5"/>
      <c r="HE203" s="5"/>
      <c r="HF203" s="5"/>
      <c r="HG203" s="5"/>
      <c r="HH203" s="5"/>
      <c r="HI203" s="5"/>
      <c r="HJ203" s="5"/>
      <c r="HK203" s="5"/>
      <c r="HL203" s="5"/>
      <c r="HM203" s="5"/>
      <c r="HN203" s="5"/>
      <c r="HO203" s="5"/>
      <c r="HP203" s="5"/>
      <c r="HQ203" s="5"/>
      <c r="HR203" s="5"/>
      <c r="HS203" s="5"/>
      <c r="HT203" s="5"/>
      <c r="HU203" s="5"/>
      <c r="HV203" s="5"/>
      <c r="HW203" s="5"/>
      <c r="HX203" s="5"/>
      <c r="HY203" s="5"/>
      <c r="HZ203" s="5"/>
      <c r="IA203" s="5"/>
      <c r="IB203" s="5"/>
      <c r="IC203" s="5"/>
      <c r="ID203" s="5"/>
      <c r="IE203" s="5"/>
      <c r="IF203" s="5"/>
      <c r="IG203" s="5"/>
      <c r="IH203" s="5"/>
      <c r="II203" s="5"/>
      <c r="IJ203" s="5"/>
      <c r="IK203" s="5"/>
      <c r="IL203" s="5"/>
      <c r="IM203" s="5"/>
      <c r="IN203" s="5"/>
      <c r="IO203" s="5"/>
      <c r="IP203" s="5"/>
      <c r="IQ203" s="5"/>
      <c r="IR203" s="5"/>
      <c r="IS203" s="5"/>
      <c r="IT203" s="5"/>
      <c r="IU203" s="5"/>
      <c r="IV203" s="5"/>
    </row>
    <row r="204" spans="1:256" ht="14.65" customHeight="1">
      <c r="A204" s="167" t="s">
        <v>519</v>
      </c>
      <c r="B204" s="207" t="s">
        <v>521</v>
      </c>
      <c r="C204" s="182"/>
      <c r="D204" s="171"/>
      <c r="E204" s="230"/>
      <c r="F204" s="230"/>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c r="DI204" s="5"/>
      <c r="DJ204" s="5"/>
      <c r="DK204" s="5"/>
      <c r="DL204" s="5"/>
      <c r="DM204" s="5"/>
      <c r="DN204" s="5"/>
      <c r="DO204" s="5"/>
      <c r="DP204" s="5"/>
      <c r="DQ204" s="5"/>
      <c r="DR204" s="5"/>
      <c r="DS204" s="5"/>
      <c r="DT204" s="5"/>
      <c r="DU204" s="5"/>
      <c r="DV204" s="5"/>
      <c r="DW204" s="5"/>
      <c r="DX204" s="5"/>
      <c r="DY204" s="5"/>
      <c r="DZ204" s="5"/>
      <c r="EA204" s="5"/>
      <c r="EB204" s="5"/>
      <c r="EC204" s="5"/>
      <c r="ED204" s="5"/>
      <c r="EE204" s="5"/>
      <c r="EF204" s="5"/>
      <c r="EG204" s="5"/>
      <c r="EH204" s="5"/>
      <c r="EI204" s="5"/>
      <c r="EJ204" s="5"/>
      <c r="EK204" s="5"/>
      <c r="EL204" s="5"/>
      <c r="EM204" s="5"/>
      <c r="EN204" s="5"/>
      <c r="EO204" s="5"/>
      <c r="EP204" s="5"/>
      <c r="EQ204" s="5"/>
      <c r="ER204" s="5"/>
      <c r="ES204" s="5"/>
      <c r="ET204" s="5"/>
      <c r="EU204" s="5"/>
      <c r="EV204" s="5"/>
      <c r="EW204" s="5"/>
      <c r="EX204" s="5"/>
      <c r="EY204" s="5"/>
      <c r="EZ204" s="5"/>
      <c r="FA204" s="5"/>
      <c r="FB204" s="5"/>
      <c r="FC204" s="5"/>
      <c r="FD204" s="5"/>
      <c r="FE204" s="5"/>
      <c r="FF204" s="5"/>
      <c r="FG204" s="5"/>
      <c r="FH204" s="5"/>
      <c r="FI204" s="5"/>
      <c r="FJ204" s="5"/>
      <c r="FK204" s="5"/>
      <c r="FL204" s="5"/>
      <c r="FM204" s="5"/>
      <c r="FN204" s="5"/>
      <c r="FO204" s="5"/>
      <c r="FP204" s="5"/>
      <c r="FQ204" s="5"/>
      <c r="FR204" s="5"/>
      <c r="FS204" s="5"/>
      <c r="FT204" s="5"/>
      <c r="FU204" s="5"/>
      <c r="FV204" s="5"/>
      <c r="FW204" s="5"/>
      <c r="FX204" s="5"/>
      <c r="FY204" s="5"/>
      <c r="FZ204" s="5"/>
      <c r="GA204" s="5"/>
      <c r="GB204" s="5"/>
      <c r="GC204" s="5"/>
      <c r="GD204" s="5"/>
      <c r="GE204" s="5"/>
      <c r="GF204" s="5"/>
      <c r="GG204" s="5"/>
      <c r="GH204" s="5"/>
      <c r="GI204" s="5"/>
      <c r="GJ204" s="5"/>
      <c r="GK204" s="5"/>
      <c r="GL204" s="5"/>
      <c r="GM204" s="5"/>
      <c r="GN204" s="5"/>
      <c r="GO204" s="5"/>
      <c r="GP204" s="5"/>
      <c r="GQ204" s="5"/>
      <c r="GR204" s="5"/>
      <c r="GS204" s="5"/>
      <c r="GT204" s="5"/>
      <c r="GU204" s="5"/>
      <c r="GV204" s="5"/>
      <c r="GW204" s="5"/>
      <c r="GX204" s="5"/>
      <c r="GY204" s="5"/>
      <c r="GZ204" s="5"/>
      <c r="HA204" s="5"/>
      <c r="HB204" s="5"/>
      <c r="HC204" s="5"/>
      <c r="HD204" s="5"/>
      <c r="HE204" s="5"/>
      <c r="HF204" s="5"/>
      <c r="HG204" s="5"/>
      <c r="HH204" s="5"/>
      <c r="HI204" s="5"/>
      <c r="HJ204" s="5"/>
      <c r="HK204" s="5"/>
      <c r="HL204" s="5"/>
      <c r="HM204" s="5"/>
      <c r="HN204" s="5"/>
      <c r="HO204" s="5"/>
      <c r="HP204" s="5"/>
      <c r="HQ204" s="5"/>
      <c r="HR204" s="5"/>
      <c r="HS204" s="5"/>
      <c r="HT204" s="5"/>
      <c r="HU204" s="5"/>
      <c r="HV204" s="5"/>
      <c r="HW204" s="5"/>
      <c r="HX204" s="5"/>
      <c r="HY204" s="5"/>
      <c r="HZ204" s="5"/>
      <c r="IA204" s="5"/>
      <c r="IB204" s="5"/>
      <c r="IC204" s="5"/>
      <c r="ID204" s="5"/>
      <c r="IE204" s="5"/>
      <c r="IF204" s="5"/>
      <c r="IG204" s="5"/>
      <c r="IH204" s="5"/>
      <c r="II204" s="5"/>
      <c r="IJ204" s="5"/>
      <c r="IK204" s="5"/>
      <c r="IL204" s="5"/>
      <c r="IM204" s="5"/>
      <c r="IN204" s="5"/>
      <c r="IO204" s="5"/>
      <c r="IP204" s="5"/>
      <c r="IQ204" s="5"/>
      <c r="IR204" s="5"/>
      <c r="IS204" s="5"/>
      <c r="IT204" s="5"/>
      <c r="IU204" s="5"/>
      <c r="IV204" s="5"/>
    </row>
    <row r="205" spans="1:256" ht="38.25">
      <c r="A205" s="157"/>
      <c r="B205" s="208" t="s">
        <v>520</v>
      </c>
      <c r="C205" s="182"/>
      <c r="D205" s="171"/>
      <c r="E205" s="230"/>
      <c r="F205" s="230"/>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c r="DI205" s="5"/>
      <c r="DJ205" s="5"/>
      <c r="DK205" s="5"/>
      <c r="DL205" s="5"/>
      <c r="DM205" s="5"/>
      <c r="DN205" s="5"/>
      <c r="DO205" s="5"/>
      <c r="DP205" s="5"/>
      <c r="DQ205" s="5"/>
      <c r="DR205" s="5"/>
      <c r="DS205" s="5"/>
      <c r="DT205" s="5"/>
      <c r="DU205" s="5"/>
      <c r="DV205" s="5"/>
      <c r="DW205" s="5"/>
      <c r="DX205" s="5"/>
      <c r="DY205" s="5"/>
      <c r="DZ205" s="5"/>
      <c r="EA205" s="5"/>
      <c r="EB205" s="5"/>
      <c r="EC205" s="5"/>
      <c r="ED205" s="5"/>
      <c r="EE205" s="5"/>
      <c r="EF205" s="5"/>
      <c r="EG205" s="5"/>
      <c r="EH205" s="5"/>
      <c r="EI205" s="5"/>
      <c r="EJ205" s="5"/>
      <c r="EK205" s="5"/>
      <c r="EL205" s="5"/>
      <c r="EM205" s="5"/>
      <c r="EN205" s="5"/>
      <c r="EO205" s="5"/>
      <c r="EP205" s="5"/>
      <c r="EQ205" s="5"/>
      <c r="ER205" s="5"/>
      <c r="ES205" s="5"/>
      <c r="ET205" s="5"/>
      <c r="EU205" s="5"/>
      <c r="EV205" s="5"/>
      <c r="EW205" s="5"/>
      <c r="EX205" s="5"/>
      <c r="EY205" s="5"/>
      <c r="EZ205" s="5"/>
      <c r="FA205" s="5"/>
      <c r="FB205" s="5"/>
      <c r="FC205" s="5"/>
      <c r="FD205" s="5"/>
      <c r="FE205" s="5"/>
      <c r="FF205" s="5"/>
      <c r="FG205" s="5"/>
      <c r="FH205" s="5"/>
      <c r="FI205" s="5"/>
      <c r="FJ205" s="5"/>
      <c r="FK205" s="5"/>
      <c r="FL205" s="5"/>
      <c r="FM205" s="5"/>
      <c r="FN205" s="5"/>
      <c r="FO205" s="5"/>
      <c r="FP205" s="5"/>
      <c r="FQ205" s="5"/>
      <c r="FR205" s="5"/>
      <c r="FS205" s="5"/>
      <c r="FT205" s="5"/>
      <c r="FU205" s="5"/>
      <c r="FV205" s="5"/>
      <c r="FW205" s="5"/>
      <c r="FX205" s="5"/>
      <c r="FY205" s="5"/>
      <c r="FZ205" s="5"/>
      <c r="GA205" s="5"/>
      <c r="GB205" s="5"/>
      <c r="GC205" s="5"/>
      <c r="GD205" s="5"/>
      <c r="GE205" s="5"/>
      <c r="GF205" s="5"/>
      <c r="GG205" s="5"/>
      <c r="GH205" s="5"/>
      <c r="GI205" s="5"/>
      <c r="GJ205" s="5"/>
      <c r="GK205" s="5"/>
      <c r="GL205" s="5"/>
      <c r="GM205" s="5"/>
      <c r="GN205" s="5"/>
      <c r="GO205" s="5"/>
      <c r="GP205" s="5"/>
      <c r="GQ205" s="5"/>
      <c r="GR205" s="5"/>
      <c r="GS205" s="5"/>
      <c r="GT205" s="5"/>
      <c r="GU205" s="5"/>
      <c r="GV205" s="5"/>
      <c r="GW205" s="5"/>
      <c r="GX205" s="5"/>
      <c r="GY205" s="5"/>
      <c r="GZ205" s="5"/>
      <c r="HA205" s="5"/>
      <c r="HB205" s="5"/>
      <c r="HC205" s="5"/>
      <c r="HD205" s="5"/>
      <c r="HE205" s="5"/>
      <c r="HF205" s="5"/>
      <c r="HG205" s="5"/>
      <c r="HH205" s="5"/>
      <c r="HI205" s="5"/>
      <c r="HJ205" s="5"/>
      <c r="HK205" s="5"/>
      <c r="HL205" s="5"/>
      <c r="HM205" s="5"/>
      <c r="HN205" s="5"/>
      <c r="HO205" s="5"/>
      <c r="HP205" s="5"/>
      <c r="HQ205" s="5"/>
      <c r="HR205" s="5"/>
      <c r="HS205" s="5"/>
      <c r="HT205" s="5"/>
      <c r="HU205" s="5"/>
      <c r="HV205" s="5"/>
      <c r="HW205" s="5"/>
      <c r="HX205" s="5"/>
      <c r="HY205" s="5"/>
      <c r="HZ205" s="5"/>
      <c r="IA205" s="5"/>
      <c r="IB205" s="5"/>
      <c r="IC205" s="5"/>
      <c r="ID205" s="5"/>
      <c r="IE205" s="5"/>
      <c r="IF205" s="5"/>
      <c r="IG205" s="5"/>
      <c r="IH205" s="5"/>
      <c r="II205" s="5"/>
      <c r="IJ205" s="5"/>
      <c r="IK205" s="5"/>
      <c r="IL205" s="5"/>
      <c r="IM205" s="5"/>
      <c r="IN205" s="5"/>
      <c r="IO205" s="5"/>
      <c r="IP205" s="5"/>
      <c r="IQ205" s="5"/>
      <c r="IR205" s="5"/>
      <c r="IS205" s="5"/>
      <c r="IT205" s="5"/>
      <c r="IU205" s="5"/>
      <c r="IV205" s="5"/>
    </row>
    <row r="206" spans="1:256" ht="14.65" customHeight="1">
      <c r="A206" s="167"/>
      <c r="B206" s="184"/>
      <c r="C206" s="182" t="s">
        <v>17</v>
      </c>
      <c r="D206" s="171">
        <v>37</v>
      </c>
      <c r="E206" s="230"/>
      <c r="F206" s="230">
        <f>D206*E206</f>
        <v>0</v>
      </c>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c r="DI206" s="5"/>
      <c r="DJ206" s="5"/>
      <c r="DK206" s="5"/>
      <c r="DL206" s="5"/>
      <c r="DM206" s="5"/>
      <c r="DN206" s="5"/>
      <c r="DO206" s="5"/>
      <c r="DP206" s="5"/>
      <c r="DQ206" s="5"/>
      <c r="DR206" s="5"/>
      <c r="DS206" s="5"/>
      <c r="DT206" s="5"/>
      <c r="DU206" s="5"/>
      <c r="DV206" s="5"/>
      <c r="DW206" s="5"/>
      <c r="DX206" s="5"/>
      <c r="DY206" s="5"/>
      <c r="DZ206" s="5"/>
      <c r="EA206" s="5"/>
      <c r="EB206" s="5"/>
      <c r="EC206" s="5"/>
      <c r="ED206" s="5"/>
      <c r="EE206" s="5"/>
      <c r="EF206" s="5"/>
      <c r="EG206" s="5"/>
      <c r="EH206" s="5"/>
      <c r="EI206" s="5"/>
      <c r="EJ206" s="5"/>
      <c r="EK206" s="5"/>
      <c r="EL206" s="5"/>
      <c r="EM206" s="5"/>
      <c r="EN206" s="5"/>
      <c r="EO206" s="5"/>
      <c r="EP206" s="5"/>
      <c r="EQ206" s="5"/>
      <c r="ER206" s="5"/>
      <c r="ES206" s="5"/>
      <c r="ET206" s="5"/>
      <c r="EU206" s="5"/>
      <c r="EV206" s="5"/>
      <c r="EW206" s="5"/>
      <c r="EX206" s="5"/>
      <c r="EY206" s="5"/>
      <c r="EZ206" s="5"/>
      <c r="FA206" s="5"/>
      <c r="FB206" s="5"/>
      <c r="FC206" s="5"/>
      <c r="FD206" s="5"/>
      <c r="FE206" s="5"/>
      <c r="FF206" s="5"/>
      <c r="FG206" s="5"/>
      <c r="FH206" s="5"/>
      <c r="FI206" s="5"/>
      <c r="FJ206" s="5"/>
      <c r="FK206" s="5"/>
      <c r="FL206" s="5"/>
      <c r="FM206" s="5"/>
      <c r="FN206" s="5"/>
      <c r="FO206" s="5"/>
      <c r="FP206" s="5"/>
      <c r="FQ206" s="5"/>
      <c r="FR206" s="5"/>
      <c r="FS206" s="5"/>
      <c r="FT206" s="5"/>
      <c r="FU206" s="5"/>
      <c r="FV206" s="5"/>
      <c r="FW206" s="5"/>
      <c r="FX206" s="5"/>
      <c r="FY206" s="5"/>
      <c r="FZ206" s="5"/>
      <c r="GA206" s="5"/>
      <c r="GB206" s="5"/>
      <c r="GC206" s="5"/>
      <c r="GD206" s="5"/>
      <c r="GE206" s="5"/>
      <c r="GF206" s="5"/>
      <c r="GG206" s="5"/>
      <c r="GH206" s="5"/>
      <c r="GI206" s="5"/>
      <c r="GJ206" s="5"/>
      <c r="GK206" s="5"/>
      <c r="GL206" s="5"/>
      <c r="GM206" s="5"/>
      <c r="GN206" s="5"/>
      <c r="GO206" s="5"/>
      <c r="GP206" s="5"/>
      <c r="GQ206" s="5"/>
      <c r="GR206" s="5"/>
      <c r="GS206" s="5"/>
      <c r="GT206" s="5"/>
      <c r="GU206" s="5"/>
      <c r="GV206" s="5"/>
      <c r="GW206" s="5"/>
      <c r="GX206" s="5"/>
      <c r="GY206" s="5"/>
      <c r="GZ206" s="5"/>
      <c r="HA206" s="5"/>
      <c r="HB206" s="5"/>
      <c r="HC206" s="5"/>
      <c r="HD206" s="5"/>
      <c r="HE206" s="5"/>
      <c r="HF206" s="5"/>
      <c r="HG206" s="5"/>
      <c r="HH206" s="5"/>
      <c r="HI206" s="5"/>
      <c r="HJ206" s="5"/>
      <c r="HK206" s="5"/>
      <c r="HL206" s="5"/>
      <c r="HM206" s="5"/>
      <c r="HN206" s="5"/>
      <c r="HO206" s="5"/>
      <c r="HP206" s="5"/>
      <c r="HQ206" s="5"/>
      <c r="HR206" s="5"/>
      <c r="HS206" s="5"/>
      <c r="HT206" s="5"/>
      <c r="HU206" s="5"/>
      <c r="HV206" s="5"/>
      <c r="HW206" s="5"/>
      <c r="HX206" s="5"/>
      <c r="HY206" s="5"/>
      <c r="HZ206" s="5"/>
      <c r="IA206" s="5"/>
      <c r="IB206" s="5"/>
      <c r="IC206" s="5"/>
      <c r="ID206" s="5"/>
      <c r="IE206" s="5"/>
      <c r="IF206" s="5"/>
      <c r="IG206" s="5"/>
      <c r="IH206" s="5"/>
      <c r="II206" s="5"/>
      <c r="IJ206" s="5"/>
      <c r="IK206" s="5"/>
      <c r="IL206" s="5"/>
      <c r="IM206" s="5"/>
      <c r="IN206" s="5"/>
      <c r="IO206" s="5"/>
      <c r="IP206" s="5"/>
      <c r="IQ206" s="5"/>
      <c r="IR206" s="5"/>
      <c r="IS206" s="5"/>
      <c r="IT206" s="5"/>
      <c r="IU206" s="5"/>
      <c r="IV206" s="5"/>
    </row>
    <row r="207" spans="1:256" ht="14.65" customHeight="1">
      <c r="A207" s="167"/>
      <c r="B207" s="184"/>
      <c r="C207" s="182"/>
      <c r="D207" s="171"/>
      <c r="E207" s="230"/>
      <c r="F207" s="230"/>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c r="DI207" s="5"/>
      <c r="DJ207" s="5"/>
      <c r="DK207" s="5"/>
      <c r="DL207" s="5"/>
      <c r="DM207" s="5"/>
      <c r="DN207" s="5"/>
      <c r="DO207" s="5"/>
      <c r="DP207" s="5"/>
      <c r="DQ207" s="5"/>
      <c r="DR207" s="5"/>
      <c r="DS207" s="5"/>
      <c r="DT207" s="5"/>
      <c r="DU207" s="5"/>
      <c r="DV207" s="5"/>
      <c r="DW207" s="5"/>
      <c r="DX207" s="5"/>
      <c r="DY207" s="5"/>
      <c r="DZ207" s="5"/>
      <c r="EA207" s="5"/>
      <c r="EB207" s="5"/>
      <c r="EC207" s="5"/>
      <c r="ED207" s="5"/>
      <c r="EE207" s="5"/>
      <c r="EF207" s="5"/>
      <c r="EG207" s="5"/>
      <c r="EH207" s="5"/>
      <c r="EI207" s="5"/>
      <c r="EJ207" s="5"/>
      <c r="EK207" s="5"/>
      <c r="EL207" s="5"/>
      <c r="EM207" s="5"/>
      <c r="EN207" s="5"/>
      <c r="EO207" s="5"/>
      <c r="EP207" s="5"/>
      <c r="EQ207" s="5"/>
      <c r="ER207" s="5"/>
      <c r="ES207" s="5"/>
      <c r="ET207" s="5"/>
      <c r="EU207" s="5"/>
      <c r="EV207" s="5"/>
      <c r="EW207" s="5"/>
      <c r="EX207" s="5"/>
      <c r="EY207" s="5"/>
      <c r="EZ207" s="5"/>
      <c r="FA207" s="5"/>
      <c r="FB207" s="5"/>
      <c r="FC207" s="5"/>
      <c r="FD207" s="5"/>
      <c r="FE207" s="5"/>
      <c r="FF207" s="5"/>
      <c r="FG207" s="5"/>
      <c r="FH207" s="5"/>
      <c r="FI207" s="5"/>
      <c r="FJ207" s="5"/>
      <c r="FK207" s="5"/>
      <c r="FL207" s="5"/>
      <c r="FM207" s="5"/>
      <c r="FN207" s="5"/>
      <c r="FO207" s="5"/>
      <c r="FP207" s="5"/>
      <c r="FQ207" s="5"/>
      <c r="FR207" s="5"/>
      <c r="FS207" s="5"/>
      <c r="FT207" s="5"/>
      <c r="FU207" s="5"/>
      <c r="FV207" s="5"/>
      <c r="FW207" s="5"/>
      <c r="FX207" s="5"/>
      <c r="FY207" s="5"/>
      <c r="FZ207" s="5"/>
      <c r="GA207" s="5"/>
      <c r="GB207" s="5"/>
      <c r="GC207" s="5"/>
      <c r="GD207" s="5"/>
      <c r="GE207" s="5"/>
      <c r="GF207" s="5"/>
      <c r="GG207" s="5"/>
      <c r="GH207" s="5"/>
      <c r="GI207" s="5"/>
      <c r="GJ207" s="5"/>
      <c r="GK207" s="5"/>
      <c r="GL207" s="5"/>
      <c r="GM207" s="5"/>
      <c r="GN207" s="5"/>
      <c r="GO207" s="5"/>
      <c r="GP207" s="5"/>
      <c r="GQ207" s="5"/>
      <c r="GR207" s="5"/>
      <c r="GS207" s="5"/>
      <c r="GT207" s="5"/>
      <c r="GU207" s="5"/>
      <c r="GV207" s="5"/>
      <c r="GW207" s="5"/>
      <c r="GX207" s="5"/>
      <c r="GY207" s="5"/>
      <c r="GZ207" s="5"/>
      <c r="HA207" s="5"/>
      <c r="HB207" s="5"/>
      <c r="HC207" s="5"/>
      <c r="HD207" s="5"/>
      <c r="HE207" s="5"/>
      <c r="HF207" s="5"/>
      <c r="HG207" s="5"/>
      <c r="HH207" s="5"/>
      <c r="HI207" s="5"/>
      <c r="HJ207" s="5"/>
      <c r="HK207" s="5"/>
      <c r="HL207" s="5"/>
      <c r="HM207" s="5"/>
      <c r="HN207" s="5"/>
      <c r="HO207" s="5"/>
      <c r="HP207" s="5"/>
      <c r="HQ207" s="5"/>
      <c r="HR207" s="5"/>
      <c r="HS207" s="5"/>
      <c r="HT207" s="5"/>
      <c r="HU207" s="5"/>
      <c r="HV207" s="5"/>
      <c r="HW207" s="5"/>
      <c r="HX207" s="5"/>
      <c r="HY207" s="5"/>
      <c r="HZ207" s="5"/>
      <c r="IA207" s="5"/>
      <c r="IB207" s="5"/>
      <c r="IC207" s="5"/>
      <c r="ID207" s="5"/>
      <c r="IE207" s="5"/>
      <c r="IF207" s="5"/>
      <c r="IG207" s="5"/>
      <c r="IH207" s="5"/>
      <c r="II207" s="5"/>
      <c r="IJ207" s="5"/>
      <c r="IK207" s="5"/>
      <c r="IL207" s="5"/>
      <c r="IM207" s="5"/>
      <c r="IN207" s="5"/>
      <c r="IO207" s="5"/>
      <c r="IP207" s="5"/>
      <c r="IQ207" s="5"/>
      <c r="IR207" s="5"/>
      <c r="IS207" s="5"/>
      <c r="IT207" s="5"/>
      <c r="IU207" s="5"/>
      <c r="IV207" s="5"/>
    </row>
    <row r="208" spans="1:256" ht="17.25" customHeight="1">
      <c r="A208" s="180" t="s">
        <v>541</v>
      </c>
      <c r="B208" s="219" t="s">
        <v>170</v>
      </c>
      <c r="C208" s="179"/>
      <c r="D208" s="279"/>
      <c r="E208" s="230"/>
      <c r="F208" s="230"/>
    </row>
    <row r="209" spans="1:256" ht="58.5" customHeight="1">
      <c r="A209" s="167"/>
      <c r="B209" s="190" t="s">
        <v>540</v>
      </c>
      <c r="C209" s="179"/>
      <c r="D209" s="279"/>
      <c r="E209" s="230"/>
      <c r="F209" s="230"/>
    </row>
    <row r="210" spans="1:256" ht="14.65" customHeight="1">
      <c r="A210" s="167"/>
      <c r="B210" s="184"/>
      <c r="C210" s="182" t="s">
        <v>17</v>
      </c>
      <c r="D210" s="171">
        <f>378</f>
        <v>378</v>
      </c>
      <c r="E210" s="230"/>
      <c r="F210" s="230">
        <f>D210*E210</f>
        <v>0</v>
      </c>
    </row>
    <row r="211" spans="1:256" ht="14.65" customHeight="1">
      <c r="A211" s="174"/>
      <c r="B211" s="207"/>
      <c r="C211" s="185"/>
      <c r="D211" s="279"/>
      <c r="E211" s="230"/>
      <c r="F211" s="230"/>
    </row>
    <row r="212" spans="1:256" ht="18" customHeight="1">
      <c r="A212" s="180" t="s">
        <v>522</v>
      </c>
      <c r="B212" s="219" t="s">
        <v>169</v>
      </c>
      <c r="C212" s="185"/>
      <c r="D212" s="171"/>
      <c r="E212" s="230"/>
      <c r="F212" s="230"/>
    </row>
    <row r="213" spans="1:256" ht="61.5" customHeight="1">
      <c r="A213" s="167"/>
      <c r="B213" s="190" t="s">
        <v>542</v>
      </c>
      <c r="C213" s="185"/>
      <c r="D213" s="171"/>
      <c r="E213" s="230"/>
      <c r="F213" s="230"/>
    </row>
    <row r="214" spans="1:256" ht="14.65" customHeight="1">
      <c r="A214" s="167"/>
      <c r="B214" s="184"/>
      <c r="C214" s="182" t="s">
        <v>17</v>
      </c>
      <c r="D214" s="171">
        <v>378</v>
      </c>
      <c r="E214" s="230"/>
      <c r="F214" s="230">
        <f>D214*E214</f>
        <v>0</v>
      </c>
    </row>
    <row r="215" spans="1:256" ht="14.65" customHeight="1">
      <c r="A215" s="177"/>
      <c r="B215" s="178"/>
      <c r="C215" s="185"/>
      <c r="D215" s="279"/>
      <c r="E215" s="230"/>
      <c r="F215" s="230"/>
    </row>
    <row r="216" spans="1:256" ht="14.65" customHeight="1">
      <c r="A216" s="180" t="s">
        <v>523</v>
      </c>
      <c r="B216" s="178" t="s">
        <v>171</v>
      </c>
      <c r="C216" s="185"/>
      <c r="D216" s="279"/>
      <c r="E216" s="230"/>
      <c r="F216" s="230"/>
    </row>
    <row r="217" spans="1:256" ht="90" customHeight="1">
      <c r="A217" s="167"/>
      <c r="B217" s="190" t="s">
        <v>543</v>
      </c>
      <c r="C217" s="185"/>
      <c r="D217" s="279"/>
      <c r="E217" s="230"/>
      <c r="F217" s="230"/>
    </row>
    <row r="218" spans="1:256" ht="14.65" customHeight="1">
      <c r="A218" s="167"/>
      <c r="B218" s="190" t="s">
        <v>168</v>
      </c>
      <c r="C218" s="182" t="s">
        <v>17</v>
      </c>
      <c r="D218" s="171">
        <v>378</v>
      </c>
      <c r="E218" s="230"/>
      <c r="F218" s="230">
        <f>D218*E218</f>
        <v>0</v>
      </c>
    </row>
    <row r="219" spans="1:256" ht="14.65" customHeight="1">
      <c r="A219" s="167"/>
      <c r="B219" s="190"/>
      <c r="C219" s="182"/>
      <c r="D219" s="171"/>
      <c r="E219" s="230"/>
      <c r="F219" s="230"/>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c r="DI219" s="5"/>
      <c r="DJ219" s="5"/>
      <c r="DK219" s="5"/>
      <c r="DL219" s="5"/>
      <c r="DM219" s="5"/>
      <c r="DN219" s="5"/>
      <c r="DO219" s="5"/>
      <c r="DP219" s="5"/>
      <c r="DQ219" s="5"/>
      <c r="DR219" s="5"/>
      <c r="DS219" s="5"/>
      <c r="DT219" s="5"/>
      <c r="DU219" s="5"/>
      <c r="DV219" s="5"/>
      <c r="DW219" s="5"/>
      <c r="DX219" s="5"/>
      <c r="DY219" s="5"/>
      <c r="DZ219" s="5"/>
      <c r="EA219" s="5"/>
      <c r="EB219" s="5"/>
      <c r="EC219" s="5"/>
      <c r="ED219" s="5"/>
      <c r="EE219" s="5"/>
      <c r="EF219" s="5"/>
      <c r="EG219" s="5"/>
      <c r="EH219" s="5"/>
      <c r="EI219" s="5"/>
      <c r="EJ219" s="5"/>
      <c r="EK219" s="5"/>
      <c r="EL219" s="5"/>
      <c r="EM219" s="5"/>
      <c r="EN219" s="5"/>
      <c r="EO219" s="5"/>
      <c r="EP219" s="5"/>
      <c r="EQ219" s="5"/>
      <c r="ER219" s="5"/>
      <c r="ES219" s="5"/>
      <c r="ET219" s="5"/>
      <c r="EU219" s="5"/>
      <c r="EV219" s="5"/>
      <c r="EW219" s="5"/>
      <c r="EX219" s="5"/>
      <c r="EY219" s="5"/>
      <c r="EZ219" s="5"/>
      <c r="FA219" s="5"/>
      <c r="FB219" s="5"/>
      <c r="FC219" s="5"/>
      <c r="FD219" s="5"/>
      <c r="FE219" s="5"/>
      <c r="FF219" s="5"/>
      <c r="FG219" s="5"/>
      <c r="FH219" s="5"/>
      <c r="FI219" s="5"/>
      <c r="FJ219" s="5"/>
      <c r="FK219" s="5"/>
      <c r="FL219" s="5"/>
      <c r="FM219" s="5"/>
      <c r="FN219" s="5"/>
      <c r="FO219" s="5"/>
      <c r="FP219" s="5"/>
      <c r="FQ219" s="5"/>
      <c r="FR219" s="5"/>
      <c r="FS219" s="5"/>
      <c r="FT219" s="5"/>
      <c r="FU219" s="5"/>
      <c r="FV219" s="5"/>
      <c r="FW219" s="5"/>
      <c r="FX219" s="5"/>
      <c r="FY219" s="5"/>
      <c r="FZ219" s="5"/>
      <c r="GA219" s="5"/>
      <c r="GB219" s="5"/>
      <c r="GC219" s="5"/>
      <c r="GD219" s="5"/>
      <c r="GE219" s="5"/>
      <c r="GF219" s="5"/>
      <c r="GG219" s="5"/>
      <c r="GH219" s="5"/>
      <c r="GI219" s="5"/>
      <c r="GJ219" s="5"/>
      <c r="GK219" s="5"/>
      <c r="GL219" s="5"/>
      <c r="GM219" s="5"/>
      <c r="GN219" s="5"/>
      <c r="GO219" s="5"/>
      <c r="GP219" s="5"/>
      <c r="GQ219" s="5"/>
      <c r="GR219" s="5"/>
      <c r="GS219" s="5"/>
      <c r="GT219" s="5"/>
      <c r="GU219" s="5"/>
      <c r="GV219" s="5"/>
      <c r="GW219" s="5"/>
      <c r="GX219" s="5"/>
      <c r="GY219" s="5"/>
      <c r="GZ219" s="5"/>
      <c r="HA219" s="5"/>
      <c r="HB219" s="5"/>
      <c r="HC219" s="5"/>
      <c r="HD219" s="5"/>
      <c r="HE219" s="5"/>
      <c r="HF219" s="5"/>
      <c r="HG219" s="5"/>
      <c r="HH219" s="5"/>
      <c r="HI219" s="5"/>
      <c r="HJ219" s="5"/>
      <c r="HK219" s="5"/>
      <c r="HL219" s="5"/>
      <c r="HM219" s="5"/>
      <c r="HN219" s="5"/>
      <c r="HO219" s="5"/>
      <c r="HP219" s="5"/>
      <c r="HQ219" s="5"/>
      <c r="HR219" s="5"/>
      <c r="HS219" s="5"/>
      <c r="HT219" s="5"/>
      <c r="HU219" s="5"/>
      <c r="HV219" s="5"/>
      <c r="HW219" s="5"/>
      <c r="HX219" s="5"/>
      <c r="HY219" s="5"/>
      <c r="HZ219" s="5"/>
      <c r="IA219" s="5"/>
      <c r="IB219" s="5"/>
      <c r="IC219" s="5"/>
      <c r="ID219" s="5"/>
      <c r="IE219" s="5"/>
      <c r="IF219" s="5"/>
      <c r="IG219" s="5"/>
      <c r="IH219" s="5"/>
      <c r="II219" s="5"/>
      <c r="IJ219" s="5"/>
      <c r="IK219" s="5"/>
      <c r="IL219" s="5"/>
      <c r="IM219" s="5"/>
      <c r="IN219" s="5"/>
      <c r="IO219" s="5"/>
      <c r="IP219" s="5"/>
      <c r="IQ219" s="5"/>
      <c r="IR219" s="5"/>
      <c r="IS219" s="5"/>
      <c r="IT219" s="5"/>
      <c r="IU219" s="5"/>
      <c r="IV219" s="5"/>
    </row>
    <row r="220" spans="1:256" ht="19.5" customHeight="1">
      <c r="A220" s="167" t="s">
        <v>84</v>
      </c>
      <c r="B220" s="282" t="s">
        <v>203</v>
      </c>
      <c r="C220" s="182"/>
      <c r="D220" s="171"/>
      <c r="E220" s="230"/>
      <c r="F220" s="230"/>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c r="DI220" s="5"/>
      <c r="DJ220" s="5"/>
      <c r="DK220" s="5"/>
      <c r="DL220" s="5"/>
      <c r="DM220" s="5"/>
      <c r="DN220" s="5"/>
      <c r="DO220" s="5"/>
      <c r="DP220" s="5"/>
      <c r="DQ220" s="5"/>
      <c r="DR220" s="5"/>
      <c r="DS220" s="5"/>
      <c r="DT220" s="5"/>
      <c r="DU220" s="5"/>
      <c r="DV220" s="5"/>
      <c r="DW220" s="5"/>
      <c r="DX220" s="5"/>
      <c r="DY220" s="5"/>
      <c r="DZ220" s="5"/>
      <c r="EA220" s="5"/>
      <c r="EB220" s="5"/>
      <c r="EC220" s="5"/>
      <c r="ED220" s="5"/>
      <c r="EE220" s="5"/>
      <c r="EF220" s="5"/>
      <c r="EG220" s="5"/>
      <c r="EH220" s="5"/>
      <c r="EI220" s="5"/>
      <c r="EJ220" s="5"/>
      <c r="EK220" s="5"/>
      <c r="EL220" s="5"/>
      <c r="EM220" s="5"/>
      <c r="EN220" s="5"/>
      <c r="EO220" s="5"/>
      <c r="EP220" s="5"/>
      <c r="EQ220" s="5"/>
      <c r="ER220" s="5"/>
      <c r="ES220" s="5"/>
      <c r="ET220" s="5"/>
      <c r="EU220" s="5"/>
      <c r="EV220" s="5"/>
      <c r="EW220" s="5"/>
      <c r="EX220" s="5"/>
      <c r="EY220" s="5"/>
      <c r="EZ220" s="5"/>
      <c r="FA220" s="5"/>
      <c r="FB220" s="5"/>
      <c r="FC220" s="5"/>
      <c r="FD220" s="5"/>
      <c r="FE220" s="5"/>
      <c r="FF220" s="5"/>
      <c r="FG220" s="5"/>
      <c r="FH220" s="5"/>
      <c r="FI220" s="5"/>
      <c r="FJ220" s="5"/>
      <c r="FK220" s="5"/>
      <c r="FL220" s="5"/>
      <c r="FM220" s="5"/>
      <c r="FN220" s="5"/>
      <c r="FO220" s="5"/>
      <c r="FP220" s="5"/>
      <c r="FQ220" s="5"/>
      <c r="FR220" s="5"/>
      <c r="FS220" s="5"/>
      <c r="FT220" s="5"/>
      <c r="FU220" s="5"/>
      <c r="FV220" s="5"/>
      <c r="FW220" s="5"/>
      <c r="FX220" s="5"/>
      <c r="FY220" s="5"/>
      <c r="FZ220" s="5"/>
      <c r="GA220" s="5"/>
      <c r="GB220" s="5"/>
      <c r="GC220" s="5"/>
      <c r="GD220" s="5"/>
      <c r="GE220" s="5"/>
      <c r="GF220" s="5"/>
      <c r="GG220" s="5"/>
      <c r="GH220" s="5"/>
      <c r="GI220" s="5"/>
      <c r="GJ220" s="5"/>
      <c r="GK220" s="5"/>
      <c r="GL220" s="5"/>
      <c r="GM220" s="5"/>
      <c r="GN220" s="5"/>
      <c r="GO220" s="5"/>
      <c r="GP220" s="5"/>
      <c r="GQ220" s="5"/>
      <c r="GR220" s="5"/>
      <c r="GS220" s="5"/>
      <c r="GT220" s="5"/>
      <c r="GU220" s="5"/>
      <c r="GV220" s="5"/>
      <c r="GW220" s="5"/>
      <c r="GX220" s="5"/>
      <c r="GY220" s="5"/>
      <c r="GZ220" s="5"/>
      <c r="HA220" s="5"/>
      <c r="HB220" s="5"/>
      <c r="HC220" s="5"/>
      <c r="HD220" s="5"/>
      <c r="HE220" s="5"/>
      <c r="HF220" s="5"/>
      <c r="HG220" s="5"/>
      <c r="HH220" s="5"/>
      <c r="HI220" s="5"/>
      <c r="HJ220" s="5"/>
      <c r="HK220" s="5"/>
      <c r="HL220" s="5"/>
      <c r="HM220" s="5"/>
      <c r="HN220" s="5"/>
      <c r="HO220" s="5"/>
      <c r="HP220" s="5"/>
      <c r="HQ220" s="5"/>
      <c r="HR220" s="5"/>
      <c r="HS220" s="5"/>
      <c r="HT220" s="5"/>
      <c r="HU220" s="5"/>
      <c r="HV220" s="5"/>
      <c r="HW220" s="5"/>
      <c r="HX220" s="5"/>
      <c r="HY220" s="5"/>
      <c r="HZ220" s="5"/>
      <c r="IA220" s="5"/>
      <c r="IB220" s="5"/>
      <c r="IC220" s="5"/>
      <c r="ID220" s="5"/>
      <c r="IE220" s="5"/>
      <c r="IF220" s="5"/>
      <c r="IG220" s="5"/>
      <c r="IH220" s="5"/>
      <c r="II220" s="5"/>
      <c r="IJ220" s="5"/>
      <c r="IK220" s="5"/>
      <c r="IL220" s="5"/>
      <c r="IM220" s="5"/>
      <c r="IN220" s="5"/>
      <c r="IO220" s="5"/>
      <c r="IP220" s="5"/>
      <c r="IQ220" s="5"/>
      <c r="IR220" s="5"/>
      <c r="IS220" s="5"/>
      <c r="IT220" s="5"/>
      <c r="IU220" s="5"/>
      <c r="IV220" s="5"/>
    </row>
    <row r="221" spans="1:256" ht="63.75">
      <c r="A221" s="167"/>
      <c r="B221" s="283" t="s">
        <v>524</v>
      </c>
      <c r="C221" s="182"/>
      <c r="D221" s="171"/>
      <c r="E221" s="230"/>
      <c r="F221" s="230"/>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c r="DI221" s="5"/>
      <c r="DJ221" s="5"/>
      <c r="DK221" s="5"/>
      <c r="DL221" s="5"/>
      <c r="DM221" s="5"/>
      <c r="DN221" s="5"/>
      <c r="DO221" s="5"/>
      <c r="DP221" s="5"/>
      <c r="DQ221" s="5"/>
      <c r="DR221" s="5"/>
      <c r="DS221" s="5"/>
      <c r="DT221" s="5"/>
      <c r="DU221" s="5"/>
      <c r="DV221" s="5"/>
      <c r="DW221" s="5"/>
      <c r="DX221" s="5"/>
      <c r="DY221" s="5"/>
      <c r="DZ221" s="5"/>
      <c r="EA221" s="5"/>
      <c r="EB221" s="5"/>
      <c r="EC221" s="5"/>
      <c r="ED221" s="5"/>
      <c r="EE221" s="5"/>
      <c r="EF221" s="5"/>
      <c r="EG221" s="5"/>
      <c r="EH221" s="5"/>
      <c r="EI221" s="5"/>
      <c r="EJ221" s="5"/>
      <c r="EK221" s="5"/>
      <c r="EL221" s="5"/>
      <c r="EM221" s="5"/>
      <c r="EN221" s="5"/>
      <c r="EO221" s="5"/>
      <c r="EP221" s="5"/>
      <c r="EQ221" s="5"/>
      <c r="ER221" s="5"/>
      <c r="ES221" s="5"/>
      <c r="ET221" s="5"/>
      <c r="EU221" s="5"/>
      <c r="EV221" s="5"/>
      <c r="EW221" s="5"/>
      <c r="EX221" s="5"/>
      <c r="EY221" s="5"/>
      <c r="EZ221" s="5"/>
      <c r="FA221" s="5"/>
      <c r="FB221" s="5"/>
      <c r="FC221" s="5"/>
      <c r="FD221" s="5"/>
      <c r="FE221" s="5"/>
      <c r="FF221" s="5"/>
      <c r="FG221" s="5"/>
      <c r="FH221" s="5"/>
      <c r="FI221" s="5"/>
      <c r="FJ221" s="5"/>
      <c r="FK221" s="5"/>
      <c r="FL221" s="5"/>
      <c r="FM221" s="5"/>
      <c r="FN221" s="5"/>
      <c r="FO221" s="5"/>
      <c r="FP221" s="5"/>
      <c r="FQ221" s="5"/>
      <c r="FR221" s="5"/>
      <c r="FS221" s="5"/>
      <c r="FT221" s="5"/>
      <c r="FU221" s="5"/>
      <c r="FV221" s="5"/>
      <c r="FW221" s="5"/>
      <c r="FX221" s="5"/>
      <c r="FY221" s="5"/>
      <c r="FZ221" s="5"/>
      <c r="GA221" s="5"/>
      <c r="GB221" s="5"/>
      <c r="GC221" s="5"/>
      <c r="GD221" s="5"/>
      <c r="GE221" s="5"/>
      <c r="GF221" s="5"/>
      <c r="GG221" s="5"/>
      <c r="GH221" s="5"/>
      <c r="GI221" s="5"/>
      <c r="GJ221" s="5"/>
      <c r="GK221" s="5"/>
      <c r="GL221" s="5"/>
      <c r="GM221" s="5"/>
      <c r="GN221" s="5"/>
      <c r="GO221" s="5"/>
      <c r="GP221" s="5"/>
      <c r="GQ221" s="5"/>
      <c r="GR221" s="5"/>
      <c r="GS221" s="5"/>
      <c r="GT221" s="5"/>
      <c r="GU221" s="5"/>
      <c r="GV221" s="5"/>
      <c r="GW221" s="5"/>
      <c r="GX221" s="5"/>
      <c r="GY221" s="5"/>
      <c r="GZ221" s="5"/>
      <c r="HA221" s="5"/>
      <c r="HB221" s="5"/>
      <c r="HC221" s="5"/>
      <c r="HD221" s="5"/>
      <c r="HE221" s="5"/>
      <c r="HF221" s="5"/>
      <c r="HG221" s="5"/>
      <c r="HH221" s="5"/>
      <c r="HI221" s="5"/>
      <c r="HJ221" s="5"/>
      <c r="HK221" s="5"/>
      <c r="HL221" s="5"/>
      <c r="HM221" s="5"/>
      <c r="HN221" s="5"/>
      <c r="HO221" s="5"/>
      <c r="HP221" s="5"/>
      <c r="HQ221" s="5"/>
      <c r="HR221" s="5"/>
      <c r="HS221" s="5"/>
      <c r="HT221" s="5"/>
      <c r="HU221" s="5"/>
      <c r="HV221" s="5"/>
      <c r="HW221" s="5"/>
      <c r="HX221" s="5"/>
      <c r="HY221" s="5"/>
      <c r="HZ221" s="5"/>
      <c r="IA221" s="5"/>
      <c r="IB221" s="5"/>
      <c r="IC221" s="5"/>
      <c r="ID221" s="5"/>
      <c r="IE221" s="5"/>
      <c r="IF221" s="5"/>
      <c r="IG221" s="5"/>
      <c r="IH221" s="5"/>
      <c r="II221" s="5"/>
      <c r="IJ221" s="5"/>
      <c r="IK221" s="5"/>
      <c r="IL221" s="5"/>
      <c r="IM221" s="5"/>
      <c r="IN221" s="5"/>
      <c r="IO221" s="5"/>
      <c r="IP221" s="5"/>
      <c r="IQ221" s="5"/>
      <c r="IR221" s="5"/>
      <c r="IS221" s="5"/>
      <c r="IT221" s="5"/>
      <c r="IU221" s="5"/>
      <c r="IV221" s="5"/>
    </row>
    <row r="222" spans="1:256" ht="14.65" customHeight="1">
      <c r="A222" s="167"/>
      <c r="B222" s="190"/>
      <c r="C222" s="182" t="s">
        <v>17</v>
      </c>
      <c r="D222" s="171">
        <v>280</v>
      </c>
      <c r="E222" s="230"/>
      <c r="F222" s="230">
        <f>D222*E222</f>
        <v>0</v>
      </c>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c r="DI222" s="5"/>
      <c r="DJ222" s="5"/>
      <c r="DK222" s="5"/>
      <c r="DL222" s="5"/>
      <c r="DM222" s="5"/>
      <c r="DN222" s="5"/>
      <c r="DO222" s="5"/>
      <c r="DP222" s="5"/>
      <c r="DQ222" s="5"/>
      <c r="DR222" s="5"/>
      <c r="DS222" s="5"/>
      <c r="DT222" s="5"/>
      <c r="DU222" s="5"/>
      <c r="DV222" s="5"/>
      <c r="DW222" s="5"/>
      <c r="DX222" s="5"/>
      <c r="DY222" s="5"/>
      <c r="DZ222" s="5"/>
      <c r="EA222" s="5"/>
      <c r="EB222" s="5"/>
      <c r="EC222" s="5"/>
      <c r="ED222" s="5"/>
      <c r="EE222" s="5"/>
      <c r="EF222" s="5"/>
      <c r="EG222" s="5"/>
      <c r="EH222" s="5"/>
      <c r="EI222" s="5"/>
      <c r="EJ222" s="5"/>
      <c r="EK222" s="5"/>
      <c r="EL222" s="5"/>
      <c r="EM222" s="5"/>
      <c r="EN222" s="5"/>
      <c r="EO222" s="5"/>
      <c r="EP222" s="5"/>
      <c r="EQ222" s="5"/>
      <c r="ER222" s="5"/>
      <c r="ES222" s="5"/>
      <c r="ET222" s="5"/>
      <c r="EU222" s="5"/>
      <c r="EV222" s="5"/>
      <c r="EW222" s="5"/>
      <c r="EX222" s="5"/>
      <c r="EY222" s="5"/>
      <c r="EZ222" s="5"/>
      <c r="FA222" s="5"/>
      <c r="FB222" s="5"/>
      <c r="FC222" s="5"/>
      <c r="FD222" s="5"/>
      <c r="FE222" s="5"/>
      <c r="FF222" s="5"/>
      <c r="FG222" s="5"/>
      <c r="FH222" s="5"/>
      <c r="FI222" s="5"/>
      <c r="FJ222" s="5"/>
      <c r="FK222" s="5"/>
      <c r="FL222" s="5"/>
      <c r="FM222" s="5"/>
      <c r="FN222" s="5"/>
      <c r="FO222" s="5"/>
      <c r="FP222" s="5"/>
      <c r="FQ222" s="5"/>
      <c r="FR222" s="5"/>
      <c r="FS222" s="5"/>
      <c r="FT222" s="5"/>
      <c r="FU222" s="5"/>
      <c r="FV222" s="5"/>
      <c r="FW222" s="5"/>
      <c r="FX222" s="5"/>
      <c r="FY222" s="5"/>
      <c r="FZ222" s="5"/>
      <c r="GA222" s="5"/>
      <c r="GB222" s="5"/>
      <c r="GC222" s="5"/>
      <c r="GD222" s="5"/>
      <c r="GE222" s="5"/>
      <c r="GF222" s="5"/>
      <c r="GG222" s="5"/>
      <c r="GH222" s="5"/>
      <c r="GI222" s="5"/>
      <c r="GJ222" s="5"/>
      <c r="GK222" s="5"/>
      <c r="GL222" s="5"/>
      <c r="GM222" s="5"/>
      <c r="GN222" s="5"/>
      <c r="GO222" s="5"/>
      <c r="GP222" s="5"/>
      <c r="GQ222" s="5"/>
      <c r="GR222" s="5"/>
      <c r="GS222" s="5"/>
      <c r="GT222" s="5"/>
      <c r="GU222" s="5"/>
      <c r="GV222" s="5"/>
      <c r="GW222" s="5"/>
      <c r="GX222" s="5"/>
      <c r="GY222" s="5"/>
      <c r="GZ222" s="5"/>
      <c r="HA222" s="5"/>
      <c r="HB222" s="5"/>
      <c r="HC222" s="5"/>
      <c r="HD222" s="5"/>
      <c r="HE222" s="5"/>
      <c r="HF222" s="5"/>
      <c r="HG222" s="5"/>
      <c r="HH222" s="5"/>
      <c r="HI222" s="5"/>
      <c r="HJ222" s="5"/>
      <c r="HK222" s="5"/>
      <c r="HL222" s="5"/>
      <c r="HM222" s="5"/>
      <c r="HN222" s="5"/>
      <c r="HO222" s="5"/>
      <c r="HP222" s="5"/>
      <c r="HQ222" s="5"/>
      <c r="HR222" s="5"/>
      <c r="HS222" s="5"/>
      <c r="HT222" s="5"/>
      <c r="HU222" s="5"/>
      <c r="HV222" s="5"/>
      <c r="HW222" s="5"/>
      <c r="HX222" s="5"/>
      <c r="HY222" s="5"/>
      <c r="HZ222" s="5"/>
      <c r="IA222" s="5"/>
      <c r="IB222" s="5"/>
      <c r="IC222" s="5"/>
      <c r="ID222" s="5"/>
      <c r="IE222" s="5"/>
      <c r="IF222" s="5"/>
      <c r="IG222" s="5"/>
      <c r="IH222" s="5"/>
      <c r="II222" s="5"/>
      <c r="IJ222" s="5"/>
      <c r="IK222" s="5"/>
      <c r="IL222" s="5"/>
      <c r="IM222" s="5"/>
      <c r="IN222" s="5"/>
      <c r="IO222" s="5"/>
      <c r="IP222" s="5"/>
      <c r="IQ222" s="5"/>
      <c r="IR222" s="5"/>
      <c r="IS222" s="5"/>
      <c r="IT222" s="5"/>
      <c r="IU222" s="5"/>
      <c r="IV222" s="5"/>
    </row>
    <row r="223" spans="1:256" ht="14.65" customHeight="1">
      <c r="A223" s="167"/>
      <c r="B223" s="190"/>
      <c r="C223" s="182"/>
      <c r="D223" s="171"/>
      <c r="E223" s="230"/>
      <c r="F223" s="230"/>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c r="DI223" s="5"/>
      <c r="DJ223" s="5"/>
      <c r="DK223" s="5"/>
      <c r="DL223" s="5"/>
      <c r="DM223" s="5"/>
      <c r="DN223" s="5"/>
      <c r="DO223" s="5"/>
      <c r="DP223" s="5"/>
      <c r="DQ223" s="5"/>
      <c r="DR223" s="5"/>
      <c r="DS223" s="5"/>
      <c r="DT223" s="5"/>
      <c r="DU223" s="5"/>
      <c r="DV223" s="5"/>
      <c r="DW223" s="5"/>
      <c r="DX223" s="5"/>
      <c r="DY223" s="5"/>
      <c r="DZ223" s="5"/>
      <c r="EA223" s="5"/>
      <c r="EB223" s="5"/>
      <c r="EC223" s="5"/>
      <c r="ED223" s="5"/>
      <c r="EE223" s="5"/>
      <c r="EF223" s="5"/>
      <c r="EG223" s="5"/>
      <c r="EH223" s="5"/>
      <c r="EI223" s="5"/>
      <c r="EJ223" s="5"/>
      <c r="EK223" s="5"/>
      <c r="EL223" s="5"/>
      <c r="EM223" s="5"/>
      <c r="EN223" s="5"/>
      <c r="EO223" s="5"/>
      <c r="EP223" s="5"/>
      <c r="EQ223" s="5"/>
      <c r="ER223" s="5"/>
      <c r="ES223" s="5"/>
      <c r="ET223" s="5"/>
      <c r="EU223" s="5"/>
      <c r="EV223" s="5"/>
      <c r="EW223" s="5"/>
      <c r="EX223" s="5"/>
      <c r="EY223" s="5"/>
      <c r="EZ223" s="5"/>
      <c r="FA223" s="5"/>
      <c r="FB223" s="5"/>
      <c r="FC223" s="5"/>
      <c r="FD223" s="5"/>
      <c r="FE223" s="5"/>
      <c r="FF223" s="5"/>
      <c r="FG223" s="5"/>
      <c r="FH223" s="5"/>
      <c r="FI223" s="5"/>
      <c r="FJ223" s="5"/>
      <c r="FK223" s="5"/>
      <c r="FL223" s="5"/>
      <c r="FM223" s="5"/>
      <c r="FN223" s="5"/>
      <c r="FO223" s="5"/>
      <c r="FP223" s="5"/>
      <c r="FQ223" s="5"/>
      <c r="FR223" s="5"/>
      <c r="FS223" s="5"/>
      <c r="FT223" s="5"/>
      <c r="FU223" s="5"/>
      <c r="FV223" s="5"/>
      <c r="FW223" s="5"/>
      <c r="FX223" s="5"/>
      <c r="FY223" s="5"/>
      <c r="FZ223" s="5"/>
      <c r="GA223" s="5"/>
      <c r="GB223" s="5"/>
      <c r="GC223" s="5"/>
      <c r="GD223" s="5"/>
      <c r="GE223" s="5"/>
      <c r="GF223" s="5"/>
      <c r="GG223" s="5"/>
      <c r="GH223" s="5"/>
      <c r="GI223" s="5"/>
      <c r="GJ223" s="5"/>
      <c r="GK223" s="5"/>
      <c r="GL223" s="5"/>
      <c r="GM223" s="5"/>
      <c r="GN223" s="5"/>
      <c r="GO223" s="5"/>
      <c r="GP223" s="5"/>
      <c r="GQ223" s="5"/>
      <c r="GR223" s="5"/>
      <c r="GS223" s="5"/>
      <c r="GT223" s="5"/>
      <c r="GU223" s="5"/>
      <c r="GV223" s="5"/>
      <c r="GW223" s="5"/>
      <c r="GX223" s="5"/>
      <c r="GY223" s="5"/>
      <c r="GZ223" s="5"/>
      <c r="HA223" s="5"/>
      <c r="HB223" s="5"/>
      <c r="HC223" s="5"/>
      <c r="HD223" s="5"/>
      <c r="HE223" s="5"/>
      <c r="HF223" s="5"/>
      <c r="HG223" s="5"/>
      <c r="HH223" s="5"/>
      <c r="HI223" s="5"/>
      <c r="HJ223" s="5"/>
      <c r="HK223" s="5"/>
      <c r="HL223" s="5"/>
      <c r="HM223" s="5"/>
      <c r="HN223" s="5"/>
      <c r="HO223" s="5"/>
      <c r="HP223" s="5"/>
      <c r="HQ223" s="5"/>
      <c r="HR223" s="5"/>
      <c r="HS223" s="5"/>
      <c r="HT223" s="5"/>
      <c r="HU223" s="5"/>
      <c r="HV223" s="5"/>
      <c r="HW223" s="5"/>
      <c r="HX223" s="5"/>
      <c r="HY223" s="5"/>
      <c r="HZ223" s="5"/>
      <c r="IA223" s="5"/>
      <c r="IB223" s="5"/>
      <c r="IC223" s="5"/>
      <c r="ID223" s="5"/>
      <c r="IE223" s="5"/>
      <c r="IF223" s="5"/>
      <c r="IG223" s="5"/>
      <c r="IH223" s="5"/>
      <c r="II223" s="5"/>
      <c r="IJ223" s="5"/>
      <c r="IK223" s="5"/>
      <c r="IL223" s="5"/>
      <c r="IM223" s="5"/>
      <c r="IN223" s="5"/>
      <c r="IO223" s="5"/>
      <c r="IP223" s="5"/>
      <c r="IQ223" s="5"/>
      <c r="IR223" s="5"/>
      <c r="IS223" s="5"/>
      <c r="IT223" s="5"/>
      <c r="IU223" s="5"/>
      <c r="IV223" s="5"/>
    </row>
    <row r="224" spans="1:256" ht="18.75" customHeight="1">
      <c r="A224" s="167" t="s">
        <v>85</v>
      </c>
      <c r="B224" s="284" t="s">
        <v>204</v>
      </c>
      <c r="C224" s="285"/>
      <c r="D224" s="286"/>
      <c r="E224" s="302"/>
      <c r="F224" s="302"/>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c r="DI224" s="5"/>
      <c r="DJ224" s="5"/>
      <c r="DK224" s="5"/>
      <c r="DL224" s="5"/>
      <c r="DM224" s="5"/>
      <c r="DN224" s="5"/>
      <c r="DO224" s="5"/>
      <c r="DP224" s="5"/>
      <c r="DQ224" s="5"/>
      <c r="DR224" s="5"/>
      <c r="DS224" s="5"/>
      <c r="DT224" s="5"/>
      <c r="DU224" s="5"/>
      <c r="DV224" s="5"/>
      <c r="DW224" s="5"/>
      <c r="DX224" s="5"/>
      <c r="DY224" s="5"/>
      <c r="DZ224" s="5"/>
      <c r="EA224" s="5"/>
      <c r="EB224" s="5"/>
      <c r="EC224" s="5"/>
      <c r="ED224" s="5"/>
      <c r="EE224" s="5"/>
      <c r="EF224" s="5"/>
      <c r="EG224" s="5"/>
      <c r="EH224" s="5"/>
      <c r="EI224" s="5"/>
      <c r="EJ224" s="5"/>
      <c r="EK224" s="5"/>
      <c r="EL224" s="5"/>
      <c r="EM224" s="5"/>
      <c r="EN224" s="5"/>
      <c r="EO224" s="5"/>
      <c r="EP224" s="5"/>
      <c r="EQ224" s="5"/>
      <c r="ER224" s="5"/>
      <c r="ES224" s="5"/>
      <c r="ET224" s="5"/>
      <c r="EU224" s="5"/>
      <c r="EV224" s="5"/>
      <c r="EW224" s="5"/>
      <c r="EX224" s="5"/>
      <c r="EY224" s="5"/>
      <c r="EZ224" s="5"/>
      <c r="FA224" s="5"/>
      <c r="FB224" s="5"/>
      <c r="FC224" s="5"/>
      <c r="FD224" s="5"/>
      <c r="FE224" s="5"/>
      <c r="FF224" s="5"/>
      <c r="FG224" s="5"/>
      <c r="FH224" s="5"/>
      <c r="FI224" s="5"/>
      <c r="FJ224" s="5"/>
      <c r="FK224" s="5"/>
      <c r="FL224" s="5"/>
      <c r="FM224" s="5"/>
      <c r="FN224" s="5"/>
      <c r="FO224" s="5"/>
      <c r="FP224" s="5"/>
      <c r="FQ224" s="5"/>
      <c r="FR224" s="5"/>
      <c r="FS224" s="5"/>
      <c r="FT224" s="5"/>
      <c r="FU224" s="5"/>
      <c r="FV224" s="5"/>
      <c r="FW224" s="5"/>
      <c r="FX224" s="5"/>
      <c r="FY224" s="5"/>
      <c r="FZ224" s="5"/>
      <c r="GA224" s="5"/>
      <c r="GB224" s="5"/>
      <c r="GC224" s="5"/>
      <c r="GD224" s="5"/>
      <c r="GE224" s="5"/>
      <c r="GF224" s="5"/>
      <c r="GG224" s="5"/>
      <c r="GH224" s="5"/>
      <c r="GI224" s="5"/>
      <c r="GJ224" s="5"/>
      <c r="GK224" s="5"/>
      <c r="GL224" s="5"/>
      <c r="GM224" s="5"/>
      <c r="GN224" s="5"/>
      <c r="GO224" s="5"/>
      <c r="GP224" s="5"/>
      <c r="GQ224" s="5"/>
      <c r="GR224" s="5"/>
      <c r="GS224" s="5"/>
      <c r="GT224" s="5"/>
      <c r="GU224" s="5"/>
      <c r="GV224" s="5"/>
      <c r="GW224" s="5"/>
      <c r="GX224" s="5"/>
      <c r="GY224" s="5"/>
      <c r="GZ224" s="5"/>
      <c r="HA224" s="5"/>
      <c r="HB224" s="5"/>
      <c r="HC224" s="5"/>
      <c r="HD224" s="5"/>
      <c r="HE224" s="5"/>
      <c r="HF224" s="5"/>
      <c r="HG224" s="5"/>
      <c r="HH224" s="5"/>
      <c r="HI224" s="5"/>
      <c r="HJ224" s="5"/>
      <c r="HK224" s="5"/>
      <c r="HL224" s="5"/>
      <c r="HM224" s="5"/>
      <c r="HN224" s="5"/>
      <c r="HO224" s="5"/>
      <c r="HP224" s="5"/>
      <c r="HQ224" s="5"/>
      <c r="HR224" s="5"/>
      <c r="HS224" s="5"/>
      <c r="HT224" s="5"/>
      <c r="HU224" s="5"/>
      <c r="HV224" s="5"/>
      <c r="HW224" s="5"/>
      <c r="HX224" s="5"/>
      <c r="HY224" s="5"/>
      <c r="HZ224" s="5"/>
      <c r="IA224" s="5"/>
      <c r="IB224" s="5"/>
      <c r="IC224" s="5"/>
      <c r="ID224" s="5"/>
      <c r="IE224" s="5"/>
      <c r="IF224" s="5"/>
      <c r="IG224" s="5"/>
      <c r="IH224" s="5"/>
      <c r="II224" s="5"/>
      <c r="IJ224" s="5"/>
      <c r="IK224" s="5"/>
      <c r="IL224" s="5"/>
      <c r="IM224" s="5"/>
      <c r="IN224" s="5"/>
      <c r="IO224" s="5"/>
      <c r="IP224" s="5"/>
      <c r="IQ224" s="5"/>
      <c r="IR224" s="5"/>
      <c r="IS224" s="5"/>
      <c r="IT224" s="5"/>
      <c r="IU224" s="5"/>
      <c r="IV224" s="5"/>
    </row>
    <row r="225" spans="1:256" ht="63.75">
      <c r="A225" s="167"/>
      <c r="B225" s="287" t="s">
        <v>205</v>
      </c>
      <c r="C225" s="285"/>
      <c r="D225" s="286"/>
      <c r="E225" s="302"/>
      <c r="F225" s="302"/>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c r="DI225" s="5"/>
      <c r="DJ225" s="5"/>
      <c r="DK225" s="5"/>
      <c r="DL225" s="5"/>
      <c r="DM225" s="5"/>
      <c r="DN225" s="5"/>
      <c r="DO225" s="5"/>
      <c r="DP225" s="5"/>
      <c r="DQ225" s="5"/>
      <c r="DR225" s="5"/>
      <c r="DS225" s="5"/>
      <c r="DT225" s="5"/>
      <c r="DU225" s="5"/>
      <c r="DV225" s="5"/>
      <c r="DW225" s="5"/>
      <c r="DX225" s="5"/>
      <c r="DY225" s="5"/>
      <c r="DZ225" s="5"/>
      <c r="EA225" s="5"/>
      <c r="EB225" s="5"/>
      <c r="EC225" s="5"/>
      <c r="ED225" s="5"/>
      <c r="EE225" s="5"/>
      <c r="EF225" s="5"/>
      <c r="EG225" s="5"/>
      <c r="EH225" s="5"/>
      <c r="EI225" s="5"/>
      <c r="EJ225" s="5"/>
      <c r="EK225" s="5"/>
      <c r="EL225" s="5"/>
      <c r="EM225" s="5"/>
      <c r="EN225" s="5"/>
      <c r="EO225" s="5"/>
      <c r="EP225" s="5"/>
      <c r="EQ225" s="5"/>
      <c r="ER225" s="5"/>
      <c r="ES225" s="5"/>
      <c r="ET225" s="5"/>
      <c r="EU225" s="5"/>
      <c r="EV225" s="5"/>
      <c r="EW225" s="5"/>
      <c r="EX225" s="5"/>
      <c r="EY225" s="5"/>
      <c r="EZ225" s="5"/>
      <c r="FA225" s="5"/>
      <c r="FB225" s="5"/>
      <c r="FC225" s="5"/>
      <c r="FD225" s="5"/>
      <c r="FE225" s="5"/>
      <c r="FF225" s="5"/>
      <c r="FG225" s="5"/>
      <c r="FH225" s="5"/>
      <c r="FI225" s="5"/>
      <c r="FJ225" s="5"/>
      <c r="FK225" s="5"/>
      <c r="FL225" s="5"/>
      <c r="FM225" s="5"/>
      <c r="FN225" s="5"/>
      <c r="FO225" s="5"/>
      <c r="FP225" s="5"/>
      <c r="FQ225" s="5"/>
      <c r="FR225" s="5"/>
      <c r="FS225" s="5"/>
      <c r="FT225" s="5"/>
      <c r="FU225" s="5"/>
      <c r="FV225" s="5"/>
      <c r="FW225" s="5"/>
      <c r="FX225" s="5"/>
      <c r="FY225" s="5"/>
      <c r="FZ225" s="5"/>
      <c r="GA225" s="5"/>
      <c r="GB225" s="5"/>
      <c r="GC225" s="5"/>
      <c r="GD225" s="5"/>
      <c r="GE225" s="5"/>
      <c r="GF225" s="5"/>
      <c r="GG225" s="5"/>
      <c r="GH225" s="5"/>
      <c r="GI225" s="5"/>
      <c r="GJ225" s="5"/>
      <c r="GK225" s="5"/>
      <c r="GL225" s="5"/>
      <c r="GM225" s="5"/>
      <c r="GN225" s="5"/>
      <c r="GO225" s="5"/>
      <c r="GP225" s="5"/>
      <c r="GQ225" s="5"/>
      <c r="GR225" s="5"/>
      <c r="GS225" s="5"/>
      <c r="GT225" s="5"/>
      <c r="GU225" s="5"/>
      <c r="GV225" s="5"/>
      <c r="GW225" s="5"/>
      <c r="GX225" s="5"/>
      <c r="GY225" s="5"/>
      <c r="GZ225" s="5"/>
      <c r="HA225" s="5"/>
      <c r="HB225" s="5"/>
      <c r="HC225" s="5"/>
      <c r="HD225" s="5"/>
      <c r="HE225" s="5"/>
      <c r="HF225" s="5"/>
      <c r="HG225" s="5"/>
      <c r="HH225" s="5"/>
      <c r="HI225" s="5"/>
      <c r="HJ225" s="5"/>
      <c r="HK225" s="5"/>
      <c r="HL225" s="5"/>
      <c r="HM225" s="5"/>
      <c r="HN225" s="5"/>
      <c r="HO225" s="5"/>
      <c r="HP225" s="5"/>
      <c r="HQ225" s="5"/>
      <c r="HR225" s="5"/>
      <c r="HS225" s="5"/>
      <c r="HT225" s="5"/>
      <c r="HU225" s="5"/>
      <c r="HV225" s="5"/>
      <c r="HW225" s="5"/>
      <c r="HX225" s="5"/>
      <c r="HY225" s="5"/>
      <c r="HZ225" s="5"/>
      <c r="IA225" s="5"/>
      <c r="IB225" s="5"/>
      <c r="IC225" s="5"/>
      <c r="ID225" s="5"/>
      <c r="IE225" s="5"/>
      <c r="IF225" s="5"/>
      <c r="IG225" s="5"/>
      <c r="IH225" s="5"/>
      <c r="II225" s="5"/>
      <c r="IJ225" s="5"/>
      <c r="IK225" s="5"/>
      <c r="IL225" s="5"/>
      <c r="IM225" s="5"/>
      <c r="IN225" s="5"/>
      <c r="IO225" s="5"/>
      <c r="IP225" s="5"/>
      <c r="IQ225" s="5"/>
      <c r="IR225" s="5"/>
      <c r="IS225" s="5"/>
      <c r="IT225" s="5"/>
      <c r="IU225" s="5"/>
      <c r="IV225" s="5"/>
    </row>
    <row r="226" spans="1:256" ht="14.65" customHeight="1" thickBot="1">
      <c r="A226" s="167"/>
      <c r="B226" s="288"/>
      <c r="C226" s="311" t="s">
        <v>17</v>
      </c>
      <c r="D226" s="312">
        <v>280</v>
      </c>
      <c r="E226" s="313"/>
      <c r="F226" s="313">
        <f>E226*D226</f>
        <v>0</v>
      </c>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c r="DI226" s="5"/>
      <c r="DJ226" s="5"/>
      <c r="DK226" s="5"/>
      <c r="DL226" s="5"/>
      <c r="DM226" s="5"/>
      <c r="DN226" s="5"/>
      <c r="DO226" s="5"/>
      <c r="DP226" s="5"/>
      <c r="DQ226" s="5"/>
      <c r="DR226" s="5"/>
      <c r="DS226" s="5"/>
      <c r="DT226" s="5"/>
      <c r="DU226" s="5"/>
      <c r="DV226" s="5"/>
      <c r="DW226" s="5"/>
      <c r="DX226" s="5"/>
      <c r="DY226" s="5"/>
      <c r="DZ226" s="5"/>
      <c r="EA226" s="5"/>
      <c r="EB226" s="5"/>
      <c r="EC226" s="5"/>
      <c r="ED226" s="5"/>
      <c r="EE226" s="5"/>
      <c r="EF226" s="5"/>
      <c r="EG226" s="5"/>
      <c r="EH226" s="5"/>
      <c r="EI226" s="5"/>
      <c r="EJ226" s="5"/>
      <c r="EK226" s="5"/>
      <c r="EL226" s="5"/>
      <c r="EM226" s="5"/>
      <c r="EN226" s="5"/>
      <c r="EO226" s="5"/>
      <c r="EP226" s="5"/>
      <c r="EQ226" s="5"/>
      <c r="ER226" s="5"/>
      <c r="ES226" s="5"/>
      <c r="ET226" s="5"/>
      <c r="EU226" s="5"/>
      <c r="EV226" s="5"/>
      <c r="EW226" s="5"/>
      <c r="EX226" s="5"/>
      <c r="EY226" s="5"/>
      <c r="EZ226" s="5"/>
      <c r="FA226" s="5"/>
      <c r="FB226" s="5"/>
      <c r="FC226" s="5"/>
      <c r="FD226" s="5"/>
      <c r="FE226" s="5"/>
      <c r="FF226" s="5"/>
      <c r="FG226" s="5"/>
      <c r="FH226" s="5"/>
      <c r="FI226" s="5"/>
      <c r="FJ226" s="5"/>
      <c r="FK226" s="5"/>
      <c r="FL226" s="5"/>
      <c r="FM226" s="5"/>
      <c r="FN226" s="5"/>
      <c r="FO226" s="5"/>
      <c r="FP226" s="5"/>
      <c r="FQ226" s="5"/>
      <c r="FR226" s="5"/>
      <c r="FS226" s="5"/>
      <c r="FT226" s="5"/>
      <c r="FU226" s="5"/>
      <c r="FV226" s="5"/>
      <c r="FW226" s="5"/>
      <c r="FX226" s="5"/>
      <c r="FY226" s="5"/>
      <c r="FZ226" s="5"/>
      <c r="GA226" s="5"/>
      <c r="GB226" s="5"/>
      <c r="GC226" s="5"/>
      <c r="GD226" s="5"/>
      <c r="GE226" s="5"/>
      <c r="GF226" s="5"/>
      <c r="GG226" s="5"/>
      <c r="GH226" s="5"/>
      <c r="GI226" s="5"/>
      <c r="GJ226" s="5"/>
      <c r="GK226" s="5"/>
      <c r="GL226" s="5"/>
      <c r="GM226" s="5"/>
      <c r="GN226" s="5"/>
      <c r="GO226" s="5"/>
      <c r="GP226" s="5"/>
      <c r="GQ226" s="5"/>
      <c r="GR226" s="5"/>
      <c r="GS226" s="5"/>
      <c r="GT226" s="5"/>
      <c r="GU226" s="5"/>
      <c r="GV226" s="5"/>
      <c r="GW226" s="5"/>
      <c r="GX226" s="5"/>
      <c r="GY226" s="5"/>
      <c r="GZ226" s="5"/>
      <c r="HA226" s="5"/>
      <c r="HB226" s="5"/>
      <c r="HC226" s="5"/>
      <c r="HD226" s="5"/>
      <c r="HE226" s="5"/>
      <c r="HF226" s="5"/>
      <c r="HG226" s="5"/>
      <c r="HH226" s="5"/>
      <c r="HI226" s="5"/>
      <c r="HJ226" s="5"/>
      <c r="HK226" s="5"/>
      <c r="HL226" s="5"/>
      <c r="HM226" s="5"/>
      <c r="HN226" s="5"/>
      <c r="HO226" s="5"/>
      <c r="HP226" s="5"/>
      <c r="HQ226" s="5"/>
      <c r="HR226" s="5"/>
      <c r="HS226" s="5"/>
      <c r="HT226" s="5"/>
      <c r="HU226" s="5"/>
      <c r="HV226" s="5"/>
      <c r="HW226" s="5"/>
      <c r="HX226" s="5"/>
      <c r="HY226" s="5"/>
      <c r="HZ226" s="5"/>
      <c r="IA226" s="5"/>
      <c r="IB226" s="5"/>
      <c r="IC226" s="5"/>
      <c r="ID226" s="5"/>
      <c r="IE226" s="5"/>
      <c r="IF226" s="5"/>
      <c r="IG226" s="5"/>
      <c r="IH226" s="5"/>
      <c r="II226" s="5"/>
      <c r="IJ226" s="5"/>
      <c r="IK226" s="5"/>
      <c r="IL226" s="5"/>
      <c r="IM226" s="5"/>
      <c r="IN226" s="5"/>
      <c r="IO226" s="5"/>
      <c r="IP226" s="5"/>
      <c r="IQ226" s="5"/>
      <c r="IR226" s="5"/>
      <c r="IS226" s="5"/>
      <c r="IT226" s="5"/>
      <c r="IU226" s="5"/>
      <c r="IV226" s="5"/>
    </row>
    <row r="227" spans="1:256" ht="6.75" customHeight="1" thickTop="1">
      <c r="A227" s="167"/>
      <c r="B227" s="184"/>
      <c r="C227" s="185"/>
      <c r="D227" s="171"/>
      <c r="E227" s="230"/>
      <c r="F227" s="230"/>
    </row>
    <row r="228" spans="1:256" ht="15.6" customHeight="1">
      <c r="A228" s="167"/>
      <c r="B228" s="545" t="s">
        <v>596</v>
      </c>
      <c r="C228" s="545"/>
      <c r="D228" s="545"/>
      <c r="E228" s="545"/>
      <c r="F228" s="239">
        <f>SUM(F190:F226)</f>
        <v>0</v>
      </c>
    </row>
    <row r="229" spans="1:256" ht="15.2" customHeight="1">
      <c r="A229" s="167"/>
      <c r="B229" s="173"/>
      <c r="C229" s="169"/>
      <c r="D229" s="171"/>
      <c r="E229" s="230"/>
      <c r="F229" s="300"/>
    </row>
    <row r="230" spans="1:256" ht="14.65" customHeight="1">
      <c r="A230" s="167"/>
      <c r="B230" s="173"/>
      <c r="C230" s="185"/>
      <c r="D230" s="171"/>
      <c r="E230" s="230"/>
      <c r="F230" s="230"/>
    </row>
    <row r="231" spans="1:256" ht="14.65" customHeight="1">
      <c r="A231" s="167"/>
      <c r="B231" s="315" t="s">
        <v>86</v>
      </c>
      <c r="C231" s="185"/>
      <c r="D231" s="171"/>
      <c r="E231" s="230"/>
      <c r="F231" s="230"/>
    </row>
    <row r="232" spans="1:256" ht="14.65" customHeight="1">
      <c r="A232" s="167"/>
      <c r="B232" s="184"/>
      <c r="C232" s="185"/>
      <c r="D232" s="171"/>
      <c r="E232" s="230"/>
      <c r="F232" s="230"/>
    </row>
    <row r="233" spans="1:256" ht="45.75" customHeight="1">
      <c r="A233" s="167"/>
      <c r="B233" s="293" t="s">
        <v>577</v>
      </c>
      <c r="C233" s="161"/>
      <c r="D233" s="162"/>
      <c r="E233" s="229"/>
      <c r="F233" s="229"/>
    </row>
    <row r="234" spans="1:256" ht="14.65" customHeight="1">
      <c r="A234" s="167"/>
      <c r="B234" s="184"/>
      <c r="C234" s="185"/>
      <c r="D234" s="171"/>
      <c r="E234" s="230"/>
      <c r="F234" s="230"/>
    </row>
    <row r="235" spans="1:256" ht="83.25" customHeight="1">
      <c r="A235" s="153" t="s">
        <v>548</v>
      </c>
      <c r="B235" s="156" t="s">
        <v>550</v>
      </c>
      <c r="C235" s="182"/>
      <c r="D235" s="263"/>
      <c r="E235" s="230"/>
      <c r="F235" s="230"/>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c r="DI235" s="5"/>
      <c r="DJ235" s="5"/>
      <c r="DK235" s="5"/>
      <c r="DL235" s="5"/>
      <c r="DM235" s="5"/>
      <c r="DN235" s="5"/>
      <c r="DO235" s="5"/>
      <c r="DP235" s="5"/>
      <c r="DQ235" s="5"/>
      <c r="DR235" s="5"/>
      <c r="DS235" s="5"/>
      <c r="DT235" s="5"/>
      <c r="DU235" s="5"/>
      <c r="DV235" s="5"/>
      <c r="DW235" s="5"/>
      <c r="DX235" s="5"/>
      <c r="DY235" s="5"/>
      <c r="DZ235" s="5"/>
      <c r="EA235" s="5"/>
      <c r="EB235" s="5"/>
      <c r="EC235" s="5"/>
      <c r="ED235" s="5"/>
      <c r="EE235" s="5"/>
      <c r="EF235" s="5"/>
      <c r="EG235" s="5"/>
      <c r="EH235" s="5"/>
      <c r="EI235" s="5"/>
      <c r="EJ235" s="5"/>
      <c r="EK235" s="5"/>
      <c r="EL235" s="5"/>
      <c r="EM235" s="5"/>
      <c r="EN235" s="5"/>
      <c r="EO235" s="5"/>
      <c r="EP235" s="5"/>
      <c r="EQ235" s="5"/>
      <c r="ER235" s="5"/>
      <c r="ES235" s="5"/>
      <c r="ET235" s="5"/>
      <c r="EU235" s="5"/>
      <c r="EV235" s="5"/>
      <c r="EW235" s="5"/>
      <c r="EX235" s="5"/>
      <c r="EY235" s="5"/>
      <c r="EZ235" s="5"/>
      <c r="FA235" s="5"/>
      <c r="FB235" s="5"/>
      <c r="FC235" s="5"/>
      <c r="FD235" s="5"/>
      <c r="FE235" s="5"/>
      <c r="FF235" s="5"/>
      <c r="FG235" s="5"/>
      <c r="FH235" s="5"/>
      <c r="FI235" s="5"/>
      <c r="FJ235" s="5"/>
      <c r="FK235" s="5"/>
      <c r="FL235" s="5"/>
      <c r="FM235" s="5"/>
      <c r="FN235" s="5"/>
      <c r="FO235" s="5"/>
      <c r="FP235" s="5"/>
      <c r="FQ235" s="5"/>
      <c r="FR235" s="5"/>
      <c r="FS235" s="5"/>
      <c r="FT235" s="5"/>
      <c r="FU235" s="5"/>
      <c r="FV235" s="5"/>
      <c r="FW235" s="5"/>
      <c r="FX235" s="5"/>
      <c r="FY235" s="5"/>
      <c r="FZ235" s="5"/>
      <c r="GA235" s="5"/>
      <c r="GB235" s="5"/>
      <c r="GC235" s="5"/>
      <c r="GD235" s="5"/>
      <c r="GE235" s="5"/>
      <c r="GF235" s="5"/>
      <c r="GG235" s="5"/>
      <c r="GH235" s="5"/>
      <c r="GI235" s="5"/>
      <c r="GJ235" s="5"/>
      <c r="GK235" s="5"/>
      <c r="GL235" s="5"/>
      <c r="GM235" s="5"/>
      <c r="GN235" s="5"/>
      <c r="GO235" s="5"/>
      <c r="GP235" s="5"/>
      <c r="GQ235" s="5"/>
      <c r="GR235" s="5"/>
      <c r="GS235" s="5"/>
      <c r="GT235" s="5"/>
      <c r="GU235" s="5"/>
      <c r="GV235" s="5"/>
      <c r="GW235" s="5"/>
      <c r="GX235" s="5"/>
      <c r="GY235" s="5"/>
      <c r="GZ235" s="5"/>
      <c r="HA235" s="5"/>
      <c r="HB235" s="5"/>
      <c r="HC235" s="5"/>
      <c r="HD235" s="5"/>
      <c r="HE235" s="5"/>
      <c r="HF235" s="5"/>
      <c r="HG235" s="5"/>
      <c r="HH235" s="5"/>
      <c r="HI235" s="5"/>
      <c r="HJ235" s="5"/>
      <c r="HK235" s="5"/>
      <c r="HL235" s="5"/>
      <c r="HM235" s="5"/>
      <c r="HN235" s="5"/>
      <c r="HO235" s="5"/>
      <c r="HP235" s="5"/>
      <c r="HQ235" s="5"/>
      <c r="HR235" s="5"/>
      <c r="HS235" s="5"/>
      <c r="HT235" s="5"/>
      <c r="HU235" s="5"/>
      <c r="HV235" s="5"/>
      <c r="HW235" s="5"/>
      <c r="HX235" s="5"/>
      <c r="HY235" s="5"/>
      <c r="HZ235" s="5"/>
      <c r="IA235" s="5"/>
      <c r="IB235" s="5"/>
      <c r="IC235" s="5"/>
      <c r="ID235" s="5"/>
      <c r="IE235" s="5"/>
      <c r="IF235" s="5"/>
      <c r="IG235" s="5"/>
      <c r="IH235" s="5"/>
      <c r="II235" s="5"/>
      <c r="IJ235" s="5"/>
      <c r="IK235" s="5"/>
      <c r="IL235" s="5"/>
      <c r="IM235" s="5"/>
      <c r="IN235" s="5"/>
      <c r="IO235" s="5"/>
      <c r="IP235" s="5"/>
      <c r="IQ235" s="5"/>
      <c r="IR235" s="5"/>
      <c r="IS235" s="5"/>
      <c r="IT235" s="5"/>
      <c r="IU235" s="5"/>
      <c r="IV235" s="5"/>
    </row>
    <row r="236" spans="1:256" ht="13.7" customHeight="1">
      <c r="A236" s="201"/>
      <c r="B236" s="202"/>
      <c r="C236" s="182" t="s">
        <v>17</v>
      </c>
      <c r="D236" s="171">
        <v>378</v>
      </c>
      <c r="E236" s="230"/>
      <c r="F236" s="230">
        <f>D236*E236</f>
        <v>0</v>
      </c>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c r="DI236" s="5"/>
      <c r="DJ236" s="5"/>
      <c r="DK236" s="5"/>
      <c r="DL236" s="5"/>
      <c r="DM236" s="5"/>
      <c r="DN236" s="5"/>
      <c r="DO236" s="5"/>
      <c r="DP236" s="5"/>
      <c r="DQ236" s="5"/>
      <c r="DR236" s="5"/>
      <c r="DS236" s="5"/>
      <c r="DT236" s="5"/>
      <c r="DU236" s="5"/>
      <c r="DV236" s="5"/>
      <c r="DW236" s="5"/>
      <c r="DX236" s="5"/>
      <c r="DY236" s="5"/>
      <c r="DZ236" s="5"/>
      <c r="EA236" s="5"/>
      <c r="EB236" s="5"/>
      <c r="EC236" s="5"/>
      <c r="ED236" s="5"/>
      <c r="EE236" s="5"/>
      <c r="EF236" s="5"/>
      <c r="EG236" s="5"/>
      <c r="EH236" s="5"/>
      <c r="EI236" s="5"/>
      <c r="EJ236" s="5"/>
      <c r="EK236" s="5"/>
      <c r="EL236" s="5"/>
      <c r="EM236" s="5"/>
      <c r="EN236" s="5"/>
      <c r="EO236" s="5"/>
      <c r="EP236" s="5"/>
      <c r="EQ236" s="5"/>
      <c r="ER236" s="5"/>
      <c r="ES236" s="5"/>
      <c r="ET236" s="5"/>
      <c r="EU236" s="5"/>
      <c r="EV236" s="5"/>
      <c r="EW236" s="5"/>
      <c r="EX236" s="5"/>
      <c r="EY236" s="5"/>
      <c r="EZ236" s="5"/>
      <c r="FA236" s="5"/>
      <c r="FB236" s="5"/>
      <c r="FC236" s="5"/>
      <c r="FD236" s="5"/>
      <c r="FE236" s="5"/>
      <c r="FF236" s="5"/>
      <c r="FG236" s="5"/>
      <c r="FH236" s="5"/>
      <c r="FI236" s="5"/>
      <c r="FJ236" s="5"/>
      <c r="FK236" s="5"/>
      <c r="FL236" s="5"/>
      <c r="FM236" s="5"/>
      <c r="FN236" s="5"/>
      <c r="FO236" s="5"/>
      <c r="FP236" s="5"/>
      <c r="FQ236" s="5"/>
      <c r="FR236" s="5"/>
      <c r="FS236" s="5"/>
      <c r="FT236" s="5"/>
      <c r="FU236" s="5"/>
      <c r="FV236" s="5"/>
      <c r="FW236" s="5"/>
      <c r="FX236" s="5"/>
      <c r="FY236" s="5"/>
      <c r="FZ236" s="5"/>
      <c r="GA236" s="5"/>
      <c r="GB236" s="5"/>
      <c r="GC236" s="5"/>
      <c r="GD236" s="5"/>
      <c r="GE236" s="5"/>
      <c r="GF236" s="5"/>
      <c r="GG236" s="5"/>
      <c r="GH236" s="5"/>
      <c r="GI236" s="5"/>
      <c r="GJ236" s="5"/>
      <c r="GK236" s="5"/>
      <c r="GL236" s="5"/>
      <c r="GM236" s="5"/>
      <c r="GN236" s="5"/>
      <c r="GO236" s="5"/>
      <c r="GP236" s="5"/>
      <c r="GQ236" s="5"/>
      <c r="GR236" s="5"/>
      <c r="GS236" s="5"/>
      <c r="GT236" s="5"/>
      <c r="GU236" s="5"/>
      <c r="GV236" s="5"/>
      <c r="GW236" s="5"/>
      <c r="GX236" s="5"/>
      <c r="GY236" s="5"/>
      <c r="GZ236" s="5"/>
      <c r="HA236" s="5"/>
      <c r="HB236" s="5"/>
      <c r="HC236" s="5"/>
      <c r="HD236" s="5"/>
      <c r="HE236" s="5"/>
      <c r="HF236" s="5"/>
      <c r="HG236" s="5"/>
      <c r="HH236" s="5"/>
      <c r="HI236" s="5"/>
      <c r="HJ236" s="5"/>
      <c r="HK236" s="5"/>
      <c r="HL236" s="5"/>
      <c r="HM236" s="5"/>
      <c r="HN236" s="5"/>
      <c r="HO236" s="5"/>
      <c r="HP236" s="5"/>
      <c r="HQ236" s="5"/>
      <c r="HR236" s="5"/>
      <c r="HS236" s="5"/>
      <c r="HT236" s="5"/>
      <c r="HU236" s="5"/>
      <c r="HV236" s="5"/>
      <c r="HW236" s="5"/>
      <c r="HX236" s="5"/>
      <c r="HY236" s="5"/>
      <c r="HZ236" s="5"/>
      <c r="IA236" s="5"/>
      <c r="IB236" s="5"/>
      <c r="IC236" s="5"/>
      <c r="ID236" s="5"/>
      <c r="IE236" s="5"/>
      <c r="IF236" s="5"/>
      <c r="IG236" s="5"/>
      <c r="IH236" s="5"/>
      <c r="II236" s="5"/>
      <c r="IJ236" s="5"/>
      <c r="IK236" s="5"/>
      <c r="IL236" s="5"/>
      <c r="IM236" s="5"/>
      <c r="IN236" s="5"/>
      <c r="IO236" s="5"/>
      <c r="IP236" s="5"/>
      <c r="IQ236" s="5"/>
      <c r="IR236" s="5"/>
      <c r="IS236" s="5"/>
      <c r="IT236" s="5"/>
      <c r="IU236" s="5"/>
      <c r="IV236" s="5"/>
    </row>
    <row r="237" spans="1:256" ht="13.7" customHeight="1">
      <c r="A237" s="201"/>
      <c r="B237" s="202"/>
      <c r="C237" s="182"/>
      <c r="D237" s="263"/>
      <c r="E237" s="230"/>
      <c r="F237" s="230"/>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c r="DI237" s="5"/>
      <c r="DJ237" s="5"/>
      <c r="DK237" s="5"/>
      <c r="DL237" s="5"/>
      <c r="DM237" s="5"/>
      <c r="DN237" s="5"/>
      <c r="DO237" s="5"/>
      <c r="DP237" s="5"/>
      <c r="DQ237" s="5"/>
      <c r="DR237" s="5"/>
      <c r="DS237" s="5"/>
      <c r="DT237" s="5"/>
      <c r="DU237" s="5"/>
      <c r="DV237" s="5"/>
      <c r="DW237" s="5"/>
      <c r="DX237" s="5"/>
      <c r="DY237" s="5"/>
      <c r="DZ237" s="5"/>
      <c r="EA237" s="5"/>
      <c r="EB237" s="5"/>
      <c r="EC237" s="5"/>
      <c r="ED237" s="5"/>
      <c r="EE237" s="5"/>
      <c r="EF237" s="5"/>
      <c r="EG237" s="5"/>
      <c r="EH237" s="5"/>
      <c r="EI237" s="5"/>
      <c r="EJ237" s="5"/>
      <c r="EK237" s="5"/>
      <c r="EL237" s="5"/>
      <c r="EM237" s="5"/>
      <c r="EN237" s="5"/>
      <c r="EO237" s="5"/>
      <c r="EP237" s="5"/>
      <c r="EQ237" s="5"/>
      <c r="ER237" s="5"/>
      <c r="ES237" s="5"/>
      <c r="ET237" s="5"/>
      <c r="EU237" s="5"/>
      <c r="EV237" s="5"/>
      <c r="EW237" s="5"/>
      <c r="EX237" s="5"/>
      <c r="EY237" s="5"/>
      <c r="EZ237" s="5"/>
      <c r="FA237" s="5"/>
      <c r="FB237" s="5"/>
      <c r="FC237" s="5"/>
      <c r="FD237" s="5"/>
      <c r="FE237" s="5"/>
      <c r="FF237" s="5"/>
      <c r="FG237" s="5"/>
      <c r="FH237" s="5"/>
      <c r="FI237" s="5"/>
      <c r="FJ237" s="5"/>
      <c r="FK237" s="5"/>
      <c r="FL237" s="5"/>
      <c r="FM237" s="5"/>
      <c r="FN237" s="5"/>
      <c r="FO237" s="5"/>
      <c r="FP237" s="5"/>
      <c r="FQ237" s="5"/>
      <c r="FR237" s="5"/>
      <c r="FS237" s="5"/>
      <c r="FT237" s="5"/>
      <c r="FU237" s="5"/>
      <c r="FV237" s="5"/>
      <c r="FW237" s="5"/>
      <c r="FX237" s="5"/>
      <c r="FY237" s="5"/>
      <c r="FZ237" s="5"/>
      <c r="GA237" s="5"/>
      <c r="GB237" s="5"/>
      <c r="GC237" s="5"/>
      <c r="GD237" s="5"/>
      <c r="GE237" s="5"/>
      <c r="GF237" s="5"/>
      <c r="GG237" s="5"/>
      <c r="GH237" s="5"/>
      <c r="GI237" s="5"/>
      <c r="GJ237" s="5"/>
      <c r="GK237" s="5"/>
      <c r="GL237" s="5"/>
      <c r="GM237" s="5"/>
      <c r="GN237" s="5"/>
      <c r="GO237" s="5"/>
      <c r="GP237" s="5"/>
      <c r="GQ237" s="5"/>
      <c r="GR237" s="5"/>
      <c r="GS237" s="5"/>
      <c r="GT237" s="5"/>
      <c r="GU237" s="5"/>
      <c r="GV237" s="5"/>
      <c r="GW237" s="5"/>
      <c r="GX237" s="5"/>
      <c r="GY237" s="5"/>
      <c r="GZ237" s="5"/>
      <c r="HA237" s="5"/>
      <c r="HB237" s="5"/>
      <c r="HC237" s="5"/>
      <c r="HD237" s="5"/>
      <c r="HE237" s="5"/>
      <c r="HF237" s="5"/>
      <c r="HG237" s="5"/>
      <c r="HH237" s="5"/>
      <c r="HI237" s="5"/>
      <c r="HJ237" s="5"/>
      <c r="HK237" s="5"/>
      <c r="HL237" s="5"/>
      <c r="HM237" s="5"/>
      <c r="HN237" s="5"/>
      <c r="HO237" s="5"/>
      <c r="HP237" s="5"/>
      <c r="HQ237" s="5"/>
      <c r="HR237" s="5"/>
      <c r="HS237" s="5"/>
      <c r="HT237" s="5"/>
      <c r="HU237" s="5"/>
      <c r="HV237" s="5"/>
      <c r="HW237" s="5"/>
      <c r="HX237" s="5"/>
      <c r="HY237" s="5"/>
      <c r="HZ237" s="5"/>
      <c r="IA237" s="5"/>
      <c r="IB237" s="5"/>
      <c r="IC237" s="5"/>
      <c r="ID237" s="5"/>
      <c r="IE237" s="5"/>
      <c r="IF237" s="5"/>
      <c r="IG237" s="5"/>
      <c r="IH237" s="5"/>
      <c r="II237" s="5"/>
      <c r="IJ237" s="5"/>
      <c r="IK237" s="5"/>
      <c r="IL237" s="5"/>
      <c r="IM237" s="5"/>
      <c r="IN237" s="5"/>
      <c r="IO237" s="5"/>
      <c r="IP237" s="5"/>
      <c r="IQ237" s="5"/>
      <c r="IR237" s="5"/>
      <c r="IS237" s="5"/>
      <c r="IT237" s="5"/>
      <c r="IU237" s="5"/>
      <c r="IV237" s="5"/>
    </row>
    <row r="238" spans="1:256" ht="82.5" customHeight="1">
      <c r="A238" s="153" t="s">
        <v>172</v>
      </c>
      <c r="B238" s="156" t="s">
        <v>549</v>
      </c>
      <c r="C238" s="182"/>
      <c r="D238" s="263"/>
      <c r="E238" s="230"/>
      <c r="F238" s="230"/>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c r="DI238" s="5"/>
      <c r="DJ238" s="5"/>
      <c r="DK238" s="5"/>
      <c r="DL238" s="5"/>
      <c r="DM238" s="5"/>
      <c r="DN238" s="5"/>
      <c r="DO238" s="5"/>
      <c r="DP238" s="5"/>
      <c r="DQ238" s="5"/>
      <c r="DR238" s="5"/>
      <c r="DS238" s="5"/>
      <c r="DT238" s="5"/>
      <c r="DU238" s="5"/>
      <c r="DV238" s="5"/>
      <c r="DW238" s="5"/>
      <c r="DX238" s="5"/>
      <c r="DY238" s="5"/>
      <c r="DZ238" s="5"/>
      <c r="EA238" s="5"/>
      <c r="EB238" s="5"/>
      <c r="EC238" s="5"/>
      <c r="ED238" s="5"/>
      <c r="EE238" s="5"/>
      <c r="EF238" s="5"/>
      <c r="EG238" s="5"/>
      <c r="EH238" s="5"/>
      <c r="EI238" s="5"/>
      <c r="EJ238" s="5"/>
      <c r="EK238" s="5"/>
      <c r="EL238" s="5"/>
      <c r="EM238" s="5"/>
      <c r="EN238" s="5"/>
      <c r="EO238" s="5"/>
      <c r="EP238" s="5"/>
      <c r="EQ238" s="5"/>
      <c r="ER238" s="5"/>
      <c r="ES238" s="5"/>
      <c r="ET238" s="5"/>
      <c r="EU238" s="5"/>
      <c r="EV238" s="5"/>
      <c r="EW238" s="5"/>
      <c r="EX238" s="5"/>
      <c r="EY238" s="5"/>
      <c r="EZ238" s="5"/>
      <c r="FA238" s="5"/>
      <c r="FB238" s="5"/>
      <c r="FC238" s="5"/>
      <c r="FD238" s="5"/>
      <c r="FE238" s="5"/>
      <c r="FF238" s="5"/>
      <c r="FG238" s="5"/>
      <c r="FH238" s="5"/>
      <c r="FI238" s="5"/>
      <c r="FJ238" s="5"/>
      <c r="FK238" s="5"/>
      <c r="FL238" s="5"/>
      <c r="FM238" s="5"/>
      <c r="FN238" s="5"/>
      <c r="FO238" s="5"/>
      <c r="FP238" s="5"/>
      <c r="FQ238" s="5"/>
      <c r="FR238" s="5"/>
      <c r="FS238" s="5"/>
      <c r="FT238" s="5"/>
      <c r="FU238" s="5"/>
      <c r="FV238" s="5"/>
      <c r="FW238" s="5"/>
      <c r="FX238" s="5"/>
      <c r="FY238" s="5"/>
      <c r="FZ238" s="5"/>
      <c r="GA238" s="5"/>
      <c r="GB238" s="5"/>
      <c r="GC238" s="5"/>
      <c r="GD238" s="5"/>
      <c r="GE238" s="5"/>
      <c r="GF238" s="5"/>
      <c r="GG238" s="5"/>
      <c r="GH238" s="5"/>
      <c r="GI238" s="5"/>
      <c r="GJ238" s="5"/>
      <c r="GK238" s="5"/>
      <c r="GL238" s="5"/>
      <c r="GM238" s="5"/>
      <c r="GN238" s="5"/>
      <c r="GO238" s="5"/>
      <c r="GP238" s="5"/>
      <c r="GQ238" s="5"/>
      <c r="GR238" s="5"/>
      <c r="GS238" s="5"/>
      <c r="GT238" s="5"/>
      <c r="GU238" s="5"/>
      <c r="GV238" s="5"/>
      <c r="GW238" s="5"/>
      <c r="GX238" s="5"/>
      <c r="GY238" s="5"/>
      <c r="GZ238" s="5"/>
      <c r="HA238" s="5"/>
      <c r="HB238" s="5"/>
      <c r="HC238" s="5"/>
      <c r="HD238" s="5"/>
      <c r="HE238" s="5"/>
      <c r="HF238" s="5"/>
      <c r="HG238" s="5"/>
      <c r="HH238" s="5"/>
      <c r="HI238" s="5"/>
      <c r="HJ238" s="5"/>
      <c r="HK238" s="5"/>
      <c r="HL238" s="5"/>
      <c r="HM238" s="5"/>
      <c r="HN238" s="5"/>
      <c r="HO238" s="5"/>
      <c r="HP238" s="5"/>
      <c r="HQ238" s="5"/>
      <c r="HR238" s="5"/>
      <c r="HS238" s="5"/>
      <c r="HT238" s="5"/>
      <c r="HU238" s="5"/>
      <c r="HV238" s="5"/>
      <c r="HW238" s="5"/>
      <c r="HX238" s="5"/>
      <c r="HY238" s="5"/>
      <c r="HZ238" s="5"/>
      <c r="IA238" s="5"/>
      <c r="IB238" s="5"/>
      <c r="IC238" s="5"/>
      <c r="ID238" s="5"/>
      <c r="IE238" s="5"/>
      <c r="IF238" s="5"/>
      <c r="IG238" s="5"/>
      <c r="IH238" s="5"/>
      <c r="II238" s="5"/>
      <c r="IJ238" s="5"/>
      <c r="IK238" s="5"/>
      <c r="IL238" s="5"/>
      <c r="IM238" s="5"/>
      <c r="IN238" s="5"/>
      <c r="IO238" s="5"/>
      <c r="IP238" s="5"/>
      <c r="IQ238" s="5"/>
      <c r="IR238" s="5"/>
      <c r="IS238" s="5"/>
      <c r="IT238" s="5"/>
      <c r="IU238" s="5"/>
      <c r="IV238" s="5"/>
    </row>
    <row r="239" spans="1:256" ht="13.7" customHeight="1">
      <c r="A239" s="201"/>
      <c r="B239" s="202"/>
      <c r="C239" s="182" t="s">
        <v>17</v>
      </c>
      <c r="D239" s="171">
        <v>378</v>
      </c>
      <c r="E239" s="230"/>
      <c r="F239" s="230">
        <f>D239*E239</f>
        <v>0</v>
      </c>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c r="DI239" s="5"/>
      <c r="DJ239" s="5"/>
      <c r="DK239" s="5"/>
      <c r="DL239" s="5"/>
      <c r="DM239" s="5"/>
      <c r="DN239" s="5"/>
      <c r="DO239" s="5"/>
      <c r="DP239" s="5"/>
      <c r="DQ239" s="5"/>
      <c r="DR239" s="5"/>
      <c r="DS239" s="5"/>
      <c r="DT239" s="5"/>
      <c r="DU239" s="5"/>
      <c r="DV239" s="5"/>
      <c r="DW239" s="5"/>
      <c r="DX239" s="5"/>
      <c r="DY239" s="5"/>
      <c r="DZ239" s="5"/>
      <c r="EA239" s="5"/>
      <c r="EB239" s="5"/>
      <c r="EC239" s="5"/>
      <c r="ED239" s="5"/>
      <c r="EE239" s="5"/>
      <c r="EF239" s="5"/>
      <c r="EG239" s="5"/>
      <c r="EH239" s="5"/>
      <c r="EI239" s="5"/>
      <c r="EJ239" s="5"/>
      <c r="EK239" s="5"/>
      <c r="EL239" s="5"/>
      <c r="EM239" s="5"/>
      <c r="EN239" s="5"/>
      <c r="EO239" s="5"/>
      <c r="EP239" s="5"/>
      <c r="EQ239" s="5"/>
      <c r="ER239" s="5"/>
      <c r="ES239" s="5"/>
      <c r="ET239" s="5"/>
      <c r="EU239" s="5"/>
      <c r="EV239" s="5"/>
      <c r="EW239" s="5"/>
      <c r="EX239" s="5"/>
      <c r="EY239" s="5"/>
      <c r="EZ239" s="5"/>
      <c r="FA239" s="5"/>
      <c r="FB239" s="5"/>
      <c r="FC239" s="5"/>
      <c r="FD239" s="5"/>
      <c r="FE239" s="5"/>
      <c r="FF239" s="5"/>
      <c r="FG239" s="5"/>
      <c r="FH239" s="5"/>
      <c r="FI239" s="5"/>
      <c r="FJ239" s="5"/>
      <c r="FK239" s="5"/>
      <c r="FL239" s="5"/>
      <c r="FM239" s="5"/>
      <c r="FN239" s="5"/>
      <c r="FO239" s="5"/>
      <c r="FP239" s="5"/>
      <c r="FQ239" s="5"/>
      <c r="FR239" s="5"/>
      <c r="FS239" s="5"/>
      <c r="FT239" s="5"/>
      <c r="FU239" s="5"/>
      <c r="FV239" s="5"/>
      <c r="FW239" s="5"/>
      <c r="FX239" s="5"/>
      <c r="FY239" s="5"/>
      <c r="FZ239" s="5"/>
      <c r="GA239" s="5"/>
      <c r="GB239" s="5"/>
      <c r="GC239" s="5"/>
      <c r="GD239" s="5"/>
      <c r="GE239" s="5"/>
      <c r="GF239" s="5"/>
      <c r="GG239" s="5"/>
      <c r="GH239" s="5"/>
      <c r="GI239" s="5"/>
      <c r="GJ239" s="5"/>
      <c r="GK239" s="5"/>
      <c r="GL239" s="5"/>
      <c r="GM239" s="5"/>
      <c r="GN239" s="5"/>
      <c r="GO239" s="5"/>
      <c r="GP239" s="5"/>
      <c r="GQ239" s="5"/>
      <c r="GR239" s="5"/>
      <c r="GS239" s="5"/>
      <c r="GT239" s="5"/>
      <c r="GU239" s="5"/>
      <c r="GV239" s="5"/>
      <c r="GW239" s="5"/>
      <c r="GX239" s="5"/>
      <c r="GY239" s="5"/>
      <c r="GZ239" s="5"/>
      <c r="HA239" s="5"/>
      <c r="HB239" s="5"/>
      <c r="HC239" s="5"/>
      <c r="HD239" s="5"/>
      <c r="HE239" s="5"/>
      <c r="HF239" s="5"/>
      <c r="HG239" s="5"/>
      <c r="HH239" s="5"/>
      <c r="HI239" s="5"/>
      <c r="HJ239" s="5"/>
      <c r="HK239" s="5"/>
      <c r="HL239" s="5"/>
      <c r="HM239" s="5"/>
      <c r="HN239" s="5"/>
      <c r="HO239" s="5"/>
      <c r="HP239" s="5"/>
      <c r="HQ239" s="5"/>
      <c r="HR239" s="5"/>
      <c r="HS239" s="5"/>
      <c r="HT239" s="5"/>
      <c r="HU239" s="5"/>
      <c r="HV239" s="5"/>
      <c r="HW239" s="5"/>
      <c r="HX239" s="5"/>
      <c r="HY239" s="5"/>
      <c r="HZ239" s="5"/>
      <c r="IA239" s="5"/>
      <c r="IB239" s="5"/>
      <c r="IC239" s="5"/>
      <c r="ID239" s="5"/>
      <c r="IE239" s="5"/>
      <c r="IF239" s="5"/>
      <c r="IG239" s="5"/>
      <c r="IH239" s="5"/>
      <c r="II239" s="5"/>
      <c r="IJ239" s="5"/>
      <c r="IK239" s="5"/>
      <c r="IL239" s="5"/>
      <c r="IM239" s="5"/>
      <c r="IN239" s="5"/>
      <c r="IO239" s="5"/>
      <c r="IP239" s="5"/>
      <c r="IQ239" s="5"/>
      <c r="IR239" s="5"/>
      <c r="IS239" s="5"/>
      <c r="IT239" s="5"/>
      <c r="IU239" s="5"/>
      <c r="IV239" s="5"/>
    </row>
    <row r="240" spans="1:256" ht="13.7" customHeight="1">
      <c r="A240" s="201"/>
      <c r="B240" s="202"/>
      <c r="C240" s="182"/>
      <c r="D240" s="171"/>
      <c r="E240" s="230"/>
      <c r="F240" s="230"/>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c r="DI240" s="5"/>
      <c r="DJ240" s="5"/>
      <c r="DK240" s="5"/>
      <c r="DL240" s="5"/>
      <c r="DM240" s="5"/>
      <c r="DN240" s="5"/>
      <c r="DO240" s="5"/>
      <c r="DP240" s="5"/>
      <c r="DQ240" s="5"/>
      <c r="DR240" s="5"/>
      <c r="DS240" s="5"/>
      <c r="DT240" s="5"/>
      <c r="DU240" s="5"/>
      <c r="DV240" s="5"/>
      <c r="DW240" s="5"/>
      <c r="DX240" s="5"/>
      <c r="DY240" s="5"/>
      <c r="DZ240" s="5"/>
      <c r="EA240" s="5"/>
      <c r="EB240" s="5"/>
      <c r="EC240" s="5"/>
      <c r="ED240" s="5"/>
      <c r="EE240" s="5"/>
      <c r="EF240" s="5"/>
      <c r="EG240" s="5"/>
      <c r="EH240" s="5"/>
      <c r="EI240" s="5"/>
      <c r="EJ240" s="5"/>
      <c r="EK240" s="5"/>
      <c r="EL240" s="5"/>
      <c r="EM240" s="5"/>
      <c r="EN240" s="5"/>
      <c r="EO240" s="5"/>
      <c r="EP240" s="5"/>
      <c r="EQ240" s="5"/>
      <c r="ER240" s="5"/>
      <c r="ES240" s="5"/>
      <c r="ET240" s="5"/>
      <c r="EU240" s="5"/>
      <c r="EV240" s="5"/>
      <c r="EW240" s="5"/>
      <c r="EX240" s="5"/>
      <c r="EY240" s="5"/>
      <c r="EZ240" s="5"/>
      <c r="FA240" s="5"/>
      <c r="FB240" s="5"/>
      <c r="FC240" s="5"/>
      <c r="FD240" s="5"/>
      <c r="FE240" s="5"/>
      <c r="FF240" s="5"/>
      <c r="FG240" s="5"/>
      <c r="FH240" s="5"/>
      <c r="FI240" s="5"/>
      <c r="FJ240" s="5"/>
      <c r="FK240" s="5"/>
      <c r="FL240" s="5"/>
      <c r="FM240" s="5"/>
      <c r="FN240" s="5"/>
      <c r="FO240" s="5"/>
      <c r="FP240" s="5"/>
      <c r="FQ240" s="5"/>
      <c r="FR240" s="5"/>
      <c r="FS240" s="5"/>
      <c r="FT240" s="5"/>
      <c r="FU240" s="5"/>
      <c r="FV240" s="5"/>
      <c r="FW240" s="5"/>
      <c r="FX240" s="5"/>
      <c r="FY240" s="5"/>
      <c r="FZ240" s="5"/>
      <c r="GA240" s="5"/>
      <c r="GB240" s="5"/>
      <c r="GC240" s="5"/>
      <c r="GD240" s="5"/>
      <c r="GE240" s="5"/>
      <c r="GF240" s="5"/>
      <c r="GG240" s="5"/>
      <c r="GH240" s="5"/>
      <c r="GI240" s="5"/>
      <c r="GJ240" s="5"/>
      <c r="GK240" s="5"/>
      <c r="GL240" s="5"/>
      <c r="GM240" s="5"/>
      <c r="GN240" s="5"/>
      <c r="GO240" s="5"/>
      <c r="GP240" s="5"/>
      <c r="GQ240" s="5"/>
      <c r="GR240" s="5"/>
      <c r="GS240" s="5"/>
      <c r="GT240" s="5"/>
      <c r="GU240" s="5"/>
      <c r="GV240" s="5"/>
      <c r="GW240" s="5"/>
      <c r="GX240" s="5"/>
      <c r="GY240" s="5"/>
      <c r="GZ240" s="5"/>
      <c r="HA240" s="5"/>
      <c r="HB240" s="5"/>
      <c r="HC240" s="5"/>
      <c r="HD240" s="5"/>
      <c r="HE240" s="5"/>
      <c r="HF240" s="5"/>
      <c r="HG240" s="5"/>
      <c r="HH240" s="5"/>
      <c r="HI240" s="5"/>
      <c r="HJ240" s="5"/>
      <c r="HK240" s="5"/>
      <c r="HL240" s="5"/>
      <c r="HM240" s="5"/>
      <c r="HN240" s="5"/>
      <c r="HO240" s="5"/>
      <c r="HP240" s="5"/>
      <c r="HQ240" s="5"/>
      <c r="HR240" s="5"/>
      <c r="HS240" s="5"/>
      <c r="HT240" s="5"/>
      <c r="HU240" s="5"/>
      <c r="HV240" s="5"/>
      <c r="HW240" s="5"/>
      <c r="HX240" s="5"/>
      <c r="HY240" s="5"/>
      <c r="HZ240" s="5"/>
      <c r="IA240" s="5"/>
      <c r="IB240" s="5"/>
      <c r="IC240" s="5"/>
      <c r="ID240" s="5"/>
      <c r="IE240" s="5"/>
      <c r="IF240" s="5"/>
      <c r="IG240" s="5"/>
      <c r="IH240" s="5"/>
      <c r="II240" s="5"/>
      <c r="IJ240" s="5"/>
      <c r="IK240" s="5"/>
      <c r="IL240" s="5"/>
      <c r="IM240" s="5"/>
      <c r="IN240" s="5"/>
      <c r="IO240" s="5"/>
      <c r="IP240" s="5"/>
      <c r="IQ240" s="5"/>
      <c r="IR240" s="5"/>
      <c r="IS240" s="5"/>
      <c r="IT240" s="5"/>
      <c r="IU240" s="5"/>
      <c r="IV240" s="5"/>
    </row>
    <row r="241" spans="1:256" ht="30" customHeight="1">
      <c r="A241" s="153" t="s">
        <v>206</v>
      </c>
      <c r="B241" s="202" t="s">
        <v>552</v>
      </c>
      <c r="C241" s="182"/>
      <c r="D241" s="171"/>
      <c r="E241" s="230"/>
      <c r="F241" s="230"/>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c r="DI241" s="5"/>
      <c r="DJ241" s="5"/>
      <c r="DK241" s="5"/>
      <c r="DL241" s="5"/>
      <c r="DM241" s="5"/>
      <c r="DN241" s="5"/>
      <c r="DO241" s="5"/>
      <c r="DP241" s="5"/>
      <c r="DQ241" s="5"/>
      <c r="DR241" s="5"/>
      <c r="DS241" s="5"/>
      <c r="DT241" s="5"/>
      <c r="DU241" s="5"/>
      <c r="DV241" s="5"/>
      <c r="DW241" s="5"/>
      <c r="DX241" s="5"/>
      <c r="DY241" s="5"/>
      <c r="DZ241" s="5"/>
      <c r="EA241" s="5"/>
      <c r="EB241" s="5"/>
      <c r="EC241" s="5"/>
      <c r="ED241" s="5"/>
      <c r="EE241" s="5"/>
      <c r="EF241" s="5"/>
      <c r="EG241" s="5"/>
      <c r="EH241" s="5"/>
      <c r="EI241" s="5"/>
      <c r="EJ241" s="5"/>
      <c r="EK241" s="5"/>
      <c r="EL241" s="5"/>
      <c r="EM241" s="5"/>
      <c r="EN241" s="5"/>
      <c r="EO241" s="5"/>
      <c r="EP241" s="5"/>
      <c r="EQ241" s="5"/>
      <c r="ER241" s="5"/>
      <c r="ES241" s="5"/>
      <c r="ET241" s="5"/>
      <c r="EU241" s="5"/>
      <c r="EV241" s="5"/>
      <c r="EW241" s="5"/>
      <c r="EX241" s="5"/>
      <c r="EY241" s="5"/>
      <c r="EZ241" s="5"/>
      <c r="FA241" s="5"/>
      <c r="FB241" s="5"/>
      <c r="FC241" s="5"/>
      <c r="FD241" s="5"/>
      <c r="FE241" s="5"/>
      <c r="FF241" s="5"/>
      <c r="FG241" s="5"/>
      <c r="FH241" s="5"/>
      <c r="FI241" s="5"/>
      <c r="FJ241" s="5"/>
      <c r="FK241" s="5"/>
      <c r="FL241" s="5"/>
      <c r="FM241" s="5"/>
      <c r="FN241" s="5"/>
      <c r="FO241" s="5"/>
      <c r="FP241" s="5"/>
      <c r="FQ241" s="5"/>
      <c r="FR241" s="5"/>
      <c r="FS241" s="5"/>
      <c r="FT241" s="5"/>
      <c r="FU241" s="5"/>
      <c r="FV241" s="5"/>
      <c r="FW241" s="5"/>
      <c r="FX241" s="5"/>
      <c r="FY241" s="5"/>
      <c r="FZ241" s="5"/>
      <c r="GA241" s="5"/>
      <c r="GB241" s="5"/>
      <c r="GC241" s="5"/>
      <c r="GD241" s="5"/>
      <c r="GE241" s="5"/>
      <c r="GF241" s="5"/>
      <c r="GG241" s="5"/>
      <c r="GH241" s="5"/>
      <c r="GI241" s="5"/>
      <c r="GJ241" s="5"/>
      <c r="GK241" s="5"/>
      <c r="GL241" s="5"/>
      <c r="GM241" s="5"/>
      <c r="GN241" s="5"/>
      <c r="GO241" s="5"/>
      <c r="GP241" s="5"/>
      <c r="GQ241" s="5"/>
      <c r="GR241" s="5"/>
      <c r="GS241" s="5"/>
      <c r="GT241" s="5"/>
      <c r="GU241" s="5"/>
      <c r="GV241" s="5"/>
      <c r="GW241" s="5"/>
      <c r="GX241" s="5"/>
      <c r="GY241" s="5"/>
      <c r="GZ241" s="5"/>
      <c r="HA241" s="5"/>
      <c r="HB241" s="5"/>
      <c r="HC241" s="5"/>
      <c r="HD241" s="5"/>
      <c r="HE241" s="5"/>
      <c r="HF241" s="5"/>
      <c r="HG241" s="5"/>
      <c r="HH241" s="5"/>
      <c r="HI241" s="5"/>
      <c r="HJ241" s="5"/>
      <c r="HK241" s="5"/>
      <c r="HL241" s="5"/>
      <c r="HM241" s="5"/>
      <c r="HN241" s="5"/>
      <c r="HO241" s="5"/>
      <c r="HP241" s="5"/>
      <c r="HQ241" s="5"/>
      <c r="HR241" s="5"/>
      <c r="HS241" s="5"/>
      <c r="HT241" s="5"/>
      <c r="HU241" s="5"/>
      <c r="HV241" s="5"/>
      <c r="HW241" s="5"/>
      <c r="HX241" s="5"/>
      <c r="HY241" s="5"/>
      <c r="HZ241" s="5"/>
      <c r="IA241" s="5"/>
      <c r="IB241" s="5"/>
      <c r="IC241" s="5"/>
      <c r="ID241" s="5"/>
      <c r="IE241" s="5"/>
      <c r="IF241" s="5"/>
      <c r="IG241" s="5"/>
      <c r="IH241" s="5"/>
      <c r="II241" s="5"/>
      <c r="IJ241" s="5"/>
      <c r="IK241" s="5"/>
      <c r="IL241" s="5"/>
      <c r="IM241" s="5"/>
      <c r="IN241" s="5"/>
      <c r="IO241" s="5"/>
      <c r="IP241" s="5"/>
      <c r="IQ241" s="5"/>
      <c r="IR241" s="5"/>
      <c r="IS241" s="5"/>
      <c r="IT241" s="5"/>
      <c r="IU241" s="5"/>
      <c r="IV241" s="5"/>
    </row>
    <row r="242" spans="1:256" ht="13.7" customHeight="1" thickBot="1">
      <c r="A242" s="201"/>
      <c r="B242" s="202"/>
      <c r="C242" s="305" t="s">
        <v>17</v>
      </c>
      <c r="D242" s="306">
        <v>378</v>
      </c>
      <c r="E242" s="307"/>
      <c r="F242" s="307">
        <f>D242*E242</f>
        <v>0</v>
      </c>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c r="DI242" s="5"/>
      <c r="DJ242" s="5"/>
      <c r="DK242" s="5"/>
      <c r="DL242" s="5"/>
      <c r="DM242" s="5"/>
      <c r="DN242" s="5"/>
      <c r="DO242" s="5"/>
      <c r="DP242" s="5"/>
      <c r="DQ242" s="5"/>
      <c r="DR242" s="5"/>
      <c r="DS242" s="5"/>
      <c r="DT242" s="5"/>
      <c r="DU242" s="5"/>
      <c r="DV242" s="5"/>
      <c r="DW242" s="5"/>
      <c r="DX242" s="5"/>
      <c r="DY242" s="5"/>
      <c r="DZ242" s="5"/>
      <c r="EA242" s="5"/>
      <c r="EB242" s="5"/>
      <c r="EC242" s="5"/>
      <c r="ED242" s="5"/>
      <c r="EE242" s="5"/>
      <c r="EF242" s="5"/>
      <c r="EG242" s="5"/>
      <c r="EH242" s="5"/>
      <c r="EI242" s="5"/>
      <c r="EJ242" s="5"/>
      <c r="EK242" s="5"/>
      <c r="EL242" s="5"/>
      <c r="EM242" s="5"/>
      <c r="EN242" s="5"/>
      <c r="EO242" s="5"/>
      <c r="EP242" s="5"/>
      <c r="EQ242" s="5"/>
      <c r="ER242" s="5"/>
      <c r="ES242" s="5"/>
      <c r="ET242" s="5"/>
      <c r="EU242" s="5"/>
      <c r="EV242" s="5"/>
      <c r="EW242" s="5"/>
      <c r="EX242" s="5"/>
      <c r="EY242" s="5"/>
      <c r="EZ242" s="5"/>
      <c r="FA242" s="5"/>
      <c r="FB242" s="5"/>
      <c r="FC242" s="5"/>
      <c r="FD242" s="5"/>
      <c r="FE242" s="5"/>
      <c r="FF242" s="5"/>
      <c r="FG242" s="5"/>
      <c r="FH242" s="5"/>
      <c r="FI242" s="5"/>
      <c r="FJ242" s="5"/>
      <c r="FK242" s="5"/>
      <c r="FL242" s="5"/>
      <c r="FM242" s="5"/>
      <c r="FN242" s="5"/>
      <c r="FO242" s="5"/>
      <c r="FP242" s="5"/>
      <c r="FQ242" s="5"/>
      <c r="FR242" s="5"/>
      <c r="FS242" s="5"/>
      <c r="FT242" s="5"/>
      <c r="FU242" s="5"/>
      <c r="FV242" s="5"/>
      <c r="FW242" s="5"/>
      <c r="FX242" s="5"/>
      <c r="FY242" s="5"/>
      <c r="FZ242" s="5"/>
      <c r="GA242" s="5"/>
      <c r="GB242" s="5"/>
      <c r="GC242" s="5"/>
      <c r="GD242" s="5"/>
      <c r="GE242" s="5"/>
      <c r="GF242" s="5"/>
      <c r="GG242" s="5"/>
      <c r="GH242" s="5"/>
      <c r="GI242" s="5"/>
      <c r="GJ242" s="5"/>
      <c r="GK242" s="5"/>
      <c r="GL242" s="5"/>
      <c r="GM242" s="5"/>
      <c r="GN242" s="5"/>
      <c r="GO242" s="5"/>
      <c r="GP242" s="5"/>
      <c r="GQ242" s="5"/>
      <c r="GR242" s="5"/>
      <c r="GS242" s="5"/>
      <c r="GT242" s="5"/>
      <c r="GU242" s="5"/>
      <c r="GV242" s="5"/>
      <c r="GW242" s="5"/>
      <c r="GX242" s="5"/>
      <c r="GY242" s="5"/>
      <c r="GZ242" s="5"/>
      <c r="HA242" s="5"/>
      <c r="HB242" s="5"/>
      <c r="HC242" s="5"/>
      <c r="HD242" s="5"/>
      <c r="HE242" s="5"/>
      <c r="HF242" s="5"/>
      <c r="HG242" s="5"/>
      <c r="HH242" s="5"/>
      <c r="HI242" s="5"/>
      <c r="HJ242" s="5"/>
      <c r="HK242" s="5"/>
      <c r="HL242" s="5"/>
      <c r="HM242" s="5"/>
      <c r="HN242" s="5"/>
      <c r="HO242" s="5"/>
      <c r="HP242" s="5"/>
      <c r="HQ242" s="5"/>
      <c r="HR242" s="5"/>
      <c r="HS242" s="5"/>
      <c r="HT242" s="5"/>
      <c r="HU242" s="5"/>
      <c r="HV242" s="5"/>
      <c r="HW242" s="5"/>
      <c r="HX242" s="5"/>
      <c r="HY242" s="5"/>
      <c r="HZ242" s="5"/>
      <c r="IA242" s="5"/>
      <c r="IB242" s="5"/>
      <c r="IC242" s="5"/>
      <c r="ID242" s="5"/>
      <c r="IE242" s="5"/>
      <c r="IF242" s="5"/>
      <c r="IG242" s="5"/>
      <c r="IH242" s="5"/>
      <c r="II242" s="5"/>
      <c r="IJ242" s="5"/>
      <c r="IK242" s="5"/>
      <c r="IL242" s="5"/>
      <c r="IM242" s="5"/>
      <c r="IN242" s="5"/>
      <c r="IO242" s="5"/>
      <c r="IP242" s="5"/>
      <c r="IQ242" s="5"/>
      <c r="IR242" s="5"/>
      <c r="IS242" s="5"/>
      <c r="IT242" s="5"/>
      <c r="IU242" s="5"/>
      <c r="IV242" s="5"/>
    </row>
    <row r="243" spans="1:256" ht="5.25" customHeight="1" thickTop="1">
      <c r="A243" s="201"/>
      <c r="B243" s="184"/>
      <c r="C243" s="185"/>
      <c r="D243" s="171"/>
      <c r="E243" s="230"/>
      <c r="F243" s="230"/>
    </row>
    <row r="244" spans="1:256" ht="15.6" customHeight="1">
      <c r="A244" s="167"/>
      <c r="B244" s="545" t="s">
        <v>597</v>
      </c>
      <c r="C244" s="545"/>
      <c r="D244" s="545"/>
      <c r="E244" s="545"/>
      <c r="F244" s="239">
        <f>SUM(F235:F243)</f>
        <v>0</v>
      </c>
    </row>
    <row r="245" spans="1:256" ht="15.2" customHeight="1">
      <c r="A245" s="204"/>
      <c r="B245" s="173"/>
      <c r="C245" s="179"/>
      <c r="D245" s="172"/>
      <c r="E245" s="228"/>
      <c r="F245" s="228"/>
    </row>
    <row r="246" spans="1:256" ht="14.65" customHeight="1">
      <c r="A246" s="204"/>
      <c r="B246" s="173"/>
      <c r="C246" s="179"/>
      <c r="D246" s="172"/>
      <c r="E246" s="228"/>
      <c r="F246" s="228"/>
    </row>
    <row r="247" spans="1:256" ht="30" customHeight="1">
      <c r="A247" s="167"/>
      <c r="B247" s="315" t="s">
        <v>186</v>
      </c>
      <c r="C247" s="185"/>
      <c r="D247" s="171"/>
      <c r="E247" s="230"/>
      <c r="F247" s="230"/>
    </row>
    <row r="248" spans="1:256" ht="14.65" customHeight="1">
      <c r="A248" s="167"/>
      <c r="B248" s="184"/>
      <c r="C248" s="185"/>
      <c r="D248" s="171"/>
      <c r="E248" s="230"/>
      <c r="F248" s="230"/>
    </row>
    <row r="249" spans="1:256" ht="45" customHeight="1">
      <c r="A249" s="167"/>
      <c r="B249" s="293" t="s">
        <v>582</v>
      </c>
      <c r="C249" s="161"/>
      <c r="D249" s="162"/>
      <c r="E249" s="229"/>
      <c r="F249" s="229"/>
    </row>
    <row r="250" spans="1:256" ht="13.7" customHeight="1">
      <c r="A250" s="6"/>
      <c r="B250" s="154"/>
      <c r="C250" s="6"/>
      <c r="D250" s="179"/>
      <c r="E250" s="299"/>
      <c r="F250" s="299"/>
    </row>
    <row r="251" spans="1:256" ht="13.7" customHeight="1">
      <c r="A251" s="177" t="s">
        <v>87</v>
      </c>
      <c r="B251" s="178" t="s">
        <v>173</v>
      </c>
      <c r="C251" s="179"/>
      <c r="D251" s="171"/>
      <c r="E251" s="230"/>
      <c r="F251" s="230"/>
    </row>
    <row r="252" spans="1:256" ht="113.25" customHeight="1">
      <c r="A252" s="174"/>
      <c r="B252" s="181" t="s">
        <v>551</v>
      </c>
      <c r="C252" s="179"/>
      <c r="D252" s="171"/>
      <c r="E252" s="230"/>
      <c r="F252" s="230"/>
    </row>
    <row r="253" spans="1:256" ht="13.7" customHeight="1" thickBot="1">
      <c r="A253" s="174"/>
      <c r="B253" s="202"/>
      <c r="C253" s="305" t="s">
        <v>17</v>
      </c>
      <c r="D253" s="306">
        <v>378</v>
      </c>
      <c r="E253" s="307"/>
      <c r="F253" s="307">
        <f>D253*E253</f>
        <v>0</v>
      </c>
    </row>
    <row r="254" spans="1:256" ht="5.25" customHeight="1" thickTop="1">
      <c r="A254" s="174"/>
      <c r="B254" s="202"/>
      <c r="C254" s="182"/>
      <c r="D254" s="171"/>
      <c r="E254" s="230"/>
      <c r="F254" s="230"/>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c r="DI254" s="5"/>
      <c r="DJ254" s="5"/>
      <c r="DK254" s="5"/>
      <c r="DL254" s="5"/>
      <c r="DM254" s="5"/>
      <c r="DN254" s="5"/>
      <c r="DO254" s="5"/>
      <c r="DP254" s="5"/>
      <c r="DQ254" s="5"/>
      <c r="DR254" s="5"/>
      <c r="DS254" s="5"/>
      <c r="DT254" s="5"/>
      <c r="DU254" s="5"/>
      <c r="DV254" s="5"/>
      <c r="DW254" s="5"/>
      <c r="DX254" s="5"/>
      <c r="DY254" s="5"/>
      <c r="DZ254" s="5"/>
      <c r="EA254" s="5"/>
      <c r="EB254" s="5"/>
      <c r="EC254" s="5"/>
      <c r="ED254" s="5"/>
      <c r="EE254" s="5"/>
      <c r="EF254" s="5"/>
      <c r="EG254" s="5"/>
      <c r="EH254" s="5"/>
      <c r="EI254" s="5"/>
      <c r="EJ254" s="5"/>
      <c r="EK254" s="5"/>
      <c r="EL254" s="5"/>
      <c r="EM254" s="5"/>
      <c r="EN254" s="5"/>
      <c r="EO254" s="5"/>
      <c r="EP254" s="5"/>
      <c r="EQ254" s="5"/>
      <c r="ER254" s="5"/>
      <c r="ES254" s="5"/>
      <c r="ET254" s="5"/>
      <c r="EU254" s="5"/>
      <c r="EV254" s="5"/>
      <c r="EW254" s="5"/>
      <c r="EX254" s="5"/>
      <c r="EY254" s="5"/>
      <c r="EZ254" s="5"/>
      <c r="FA254" s="5"/>
      <c r="FB254" s="5"/>
      <c r="FC254" s="5"/>
      <c r="FD254" s="5"/>
      <c r="FE254" s="5"/>
      <c r="FF254" s="5"/>
      <c r="FG254" s="5"/>
      <c r="FH254" s="5"/>
      <c r="FI254" s="5"/>
      <c r="FJ254" s="5"/>
      <c r="FK254" s="5"/>
      <c r="FL254" s="5"/>
      <c r="FM254" s="5"/>
      <c r="FN254" s="5"/>
      <c r="FO254" s="5"/>
      <c r="FP254" s="5"/>
      <c r="FQ254" s="5"/>
      <c r="FR254" s="5"/>
      <c r="FS254" s="5"/>
      <c r="FT254" s="5"/>
      <c r="FU254" s="5"/>
      <c r="FV254" s="5"/>
      <c r="FW254" s="5"/>
      <c r="FX254" s="5"/>
      <c r="FY254" s="5"/>
      <c r="FZ254" s="5"/>
      <c r="GA254" s="5"/>
      <c r="GB254" s="5"/>
      <c r="GC254" s="5"/>
      <c r="GD254" s="5"/>
      <c r="GE254" s="5"/>
      <c r="GF254" s="5"/>
      <c r="GG254" s="5"/>
      <c r="GH254" s="5"/>
      <c r="GI254" s="5"/>
      <c r="GJ254" s="5"/>
      <c r="GK254" s="5"/>
      <c r="GL254" s="5"/>
      <c r="GM254" s="5"/>
      <c r="GN254" s="5"/>
      <c r="GO254" s="5"/>
      <c r="GP254" s="5"/>
      <c r="GQ254" s="5"/>
      <c r="GR254" s="5"/>
      <c r="GS254" s="5"/>
      <c r="GT254" s="5"/>
      <c r="GU254" s="5"/>
      <c r="GV254" s="5"/>
      <c r="GW254" s="5"/>
      <c r="GX254" s="5"/>
      <c r="GY254" s="5"/>
      <c r="GZ254" s="5"/>
      <c r="HA254" s="5"/>
      <c r="HB254" s="5"/>
      <c r="HC254" s="5"/>
      <c r="HD254" s="5"/>
      <c r="HE254" s="5"/>
      <c r="HF254" s="5"/>
      <c r="HG254" s="5"/>
      <c r="HH254" s="5"/>
      <c r="HI254" s="5"/>
      <c r="HJ254" s="5"/>
      <c r="HK254" s="5"/>
      <c r="HL254" s="5"/>
      <c r="HM254" s="5"/>
      <c r="HN254" s="5"/>
      <c r="HO254" s="5"/>
      <c r="HP254" s="5"/>
      <c r="HQ254" s="5"/>
      <c r="HR254" s="5"/>
      <c r="HS254" s="5"/>
      <c r="HT254" s="5"/>
      <c r="HU254" s="5"/>
      <c r="HV254" s="5"/>
      <c r="HW254" s="5"/>
      <c r="HX254" s="5"/>
      <c r="HY254" s="5"/>
      <c r="HZ254" s="5"/>
      <c r="IA254" s="5"/>
      <c r="IB254" s="5"/>
      <c r="IC254" s="5"/>
      <c r="ID254" s="5"/>
      <c r="IE254" s="5"/>
      <c r="IF254" s="5"/>
      <c r="IG254" s="5"/>
      <c r="IH254" s="5"/>
      <c r="II254" s="5"/>
      <c r="IJ254" s="5"/>
      <c r="IK254" s="5"/>
      <c r="IL254" s="5"/>
      <c r="IM254" s="5"/>
      <c r="IN254" s="5"/>
      <c r="IO254" s="5"/>
      <c r="IP254" s="5"/>
      <c r="IQ254" s="5"/>
      <c r="IR254" s="5"/>
      <c r="IS254" s="5"/>
      <c r="IT254" s="5"/>
      <c r="IU254" s="5"/>
      <c r="IV254" s="5"/>
    </row>
    <row r="255" spans="1:256" ht="15.6" customHeight="1">
      <c r="A255" s="167"/>
      <c r="B255" s="545" t="s">
        <v>598</v>
      </c>
      <c r="C255" s="545"/>
      <c r="D255" s="545"/>
      <c r="E255" s="545"/>
      <c r="F255" s="239">
        <f>SUM(F252:F254)</f>
        <v>0</v>
      </c>
    </row>
    <row r="256" spans="1:256" ht="15.2" customHeight="1">
      <c r="A256" s="204"/>
      <c r="B256" s="173"/>
      <c r="C256" s="179"/>
      <c r="D256" s="172"/>
      <c r="E256" s="228"/>
      <c r="F256" s="228"/>
    </row>
    <row r="257" spans="1:256" ht="14.65" customHeight="1">
      <c r="A257" s="204"/>
      <c r="B257" s="173"/>
      <c r="C257" s="179"/>
      <c r="D257" s="172"/>
      <c r="E257" s="228"/>
      <c r="F257" s="228"/>
    </row>
    <row r="258" spans="1:256" ht="26.65" customHeight="1">
      <c r="A258" s="167"/>
      <c r="B258" s="315" t="s">
        <v>88</v>
      </c>
      <c r="C258" s="185"/>
      <c r="D258" s="171"/>
      <c r="E258" s="230"/>
      <c r="F258" s="230"/>
    </row>
    <row r="259" spans="1:256" ht="14.65" customHeight="1">
      <c r="A259" s="167"/>
      <c r="B259" s="173"/>
      <c r="C259" s="185"/>
      <c r="D259" s="171"/>
      <c r="E259" s="230"/>
      <c r="F259" s="230"/>
    </row>
    <row r="260" spans="1:256" ht="45.75" customHeight="1">
      <c r="A260" s="167"/>
      <c r="B260" s="293" t="s">
        <v>582</v>
      </c>
      <c r="C260" s="161"/>
      <c r="D260" s="162"/>
      <c r="E260" s="229"/>
      <c r="F260" s="229"/>
    </row>
    <row r="261" spans="1:256" ht="13.7" customHeight="1">
      <c r="A261" s="6"/>
      <c r="B261" s="154"/>
      <c r="C261" s="6"/>
      <c r="D261" s="179"/>
      <c r="E261" s="299"/>
      <c r="F261" s="299"/>
    </row>
    <row r="262" spans="1:256" ht="12.75">
      <c r="A262" s="289" t="s">
        <v>207</v>
      </c>
      <c r="B262" s="207" t="s">
        <v>181</v>
      </c>
      <c r="C262" s="179"/>
      <c r="D262" s="171"/>
      <c r="E262" s="230"/>
      <c r="F262" s="230"/>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c r="DI262" s="5"/>
      <c r="DJ262" s="5"/>
      <c r="DK262" s="5"/>
      <c r="DL262" s="5"/>
      <c r="DM262" s="5"/>
      <c r="DN262" s="5"/>
      <c r="DO262" s="5"/>
      <c r="DP262" s="5"/>
      <c r="DQ262" s="5"/>
      <c r="DR262" s="5"/>
      <c r="DS262" s="5"/>
      <c r="DT262" s="5"/>
      <c r="DU262" s="5"/>
      <c r="DV262" s="5"/>
      <c r="DW262" s="5"/>
      <c r="DX262" s="5"/>
      <c r="DY262" s="5"/>
      <c r="DZ262" s="5"/>
      <c r="EA262" s="5"/>
      <c r="EB262" s="5"/>
      <c r="EC262" s="5"/>
      <c r="ED262" s="5"/>
      <c r="EE262" s="5"/>
      <c r="EF262" s="5"/>
      <c r="EG262" s="5"/>
      <c r="EH262" s="5"/>
      <c r="EI262" s="5"/>
      <c r="EJ262" s="5"/>
      <c r="EK262" s="5"/>
      <c r="EL262" s="5"/>
      <c r="EM262" s="5"/>
      <c r="EN262" s="5"/>
      <c r="EO262" s="5"/>
      <c r="EP262" s="5"/>
      <c r="EQ262" s="5"/>
      <c r="ER262" s="5"/>
      <c r="ES262" s="5"/>
      <c r="ET262" s="5"/>
      <c r="EU262" s="5"/>
      <c r="EV262" s="5"/>
      <c r="EW262" s="5"/>
      <c r="EX262" s="5"/>
      <c r="EY262" s="5"/>
      <c r="EZ262" s="5"/>
      <c r="FA262" s="5"/>
      <c r="FB262" s="5"/>
      <c r="FC262" s="5"/>
      <c r="FD262" s="5"/>
      <c r="FE262" s="5"/>
      <c r="FF262" s="5"/>
      <c r="FG262" s="5"/>
      <c r="FH262" s="5"/>
      <c r="FI262" s="5"/>
      <c r="FJ262" s="5"/>
      <c r="FK262" s="5"/>
      <c r="FL262" s="5"/>
      <c r="FM262" s="5"/>
      <c r="FN262" s="5"/>
      <c r="FO262" s="5"/>
      <c r="FP262" s="5"/>
      <c r="FQ262" s="5"/>
      <c r="FR262" s="5"/>
      <c r="FS262" s="5"/>
      <c r="FT262" s="5"/>
      <c r="FU262" s="5"/>
      <c r="FV262" s="5"/>
      <c r="FW262" s="5"/>
      <c r="FX262" s="5"/>
      <c r="FY262" s="5"/>
      <c r="FZ262" s="5"/>
      <c r="GA262" s="5"/>
      <c r="GB262" s="5"/>
      <c r="GC262" s="5"/>
      <c r="GD262" s="5"/>
      <c r="GE262" s="5"/>
      <c r="GF262" s="5"/>
      <c r="GG262" s="5"/>
      <c r="GH262" s="5"/>
      <c r="GI262" s="5"/>
      <c r="GJ262" s="5"/>
      <c r="GK262" s="5"/>
      <c r="GL262" s="5"/>
      <c r="GM262" s="5"/>
      <c r="GN262" s="5"/>
      <c r="GO262" s="5"/>
      <c r="GP262" s="5"/>
      <c r="GQ262" s="5"/>
      <c r="GR262" s="5"/>
      <c r="GS262" s="5"/>
      <c r="GT262" s="5"/>
      <c r="GU262" s="5"/>
      <c r="GV262" s="5"/>
      <c r="GW262" s="5"/>
      <c r="GX262" s="5"/>
      <c r="GY262" s="5"/>
      <c r="GZ262" s="5"/>
      <c r="HA262" s="5"/>
      <c r="HB262" s="5"/>
      <c r="HC262" s="5"/>
      <c r="HD262" s="5"/>
      <c r="HE262" s="5"/>
      <c r="HF262" s="5"/>
      <c r="HG262" s="5"/>
      <c r="HH262" s="5"/>
      <c r="HI262" s="5"/>
      <c r="HJ262" s="5"/>
      <c r="HK262" s="5"/>
      <c r="HL262" s="5"/>
      <c r="HM262" s="5"/>
      <c r="HN262" s="5"/>
      <c r="HO262" s="5"/>
      <c r="HP262" s="5"/>
      <c r="HQ262" s="5"/>
      <c r="HR262" s="5"/>
      <c r="HS262" s="5"/>
      <c r="HT262" s="5"/>
      <c r="HU262" s="5"/>
      <c r="HV262" s="5"/>
      <c r="HW262" s="5"/>
      <c r="HX262" s="5"/>
      <c r="HY262" s="5"/>
      <c r="HZ262" s="5"/>
      <c r="IA262" s="5"/>
      <c r="IB262" s="5"/>
      <c r="IC262" s="5"/>
      <c r="ID262" s="5"/>
      <c r="IE262" s="5"/>
      <c r="IF262" s="5"/>
      <c r="IG262" s="5"/>
      <c r="IH262" s="5"/>
      <c r="II262" s="5"/>
      <c r="IJ262" s="5"/>
      <c r="IK262" s="5"/>
      <c r="IL262" s="5"/>
      <c r="IM262" s="5"/>
      <c r="IN262" s="5"/>
      <c r="IO262" s="5"/>
      <c r="IP262" s="5"/>
      <c r="IQ262" s="5"/>
      <c r="IR262" s="5"/>
      <c r="IS262" s="5"/>
      <c r="IT262" s="5"/>
      <c r="IU262" s="5"/>
      <c r="IV262" s="5"/>
    </row>
    <row r="263" spans="1:256" ht="63.75">
      <c r="A263" s="157"/>
      <c r="B263" s="261" t="s">
        <v>174</v>
      </c>
      <c r="C263" s="179"/>
      <c r="D263" s="171"/>
      <c r="E263" s="230"/>
      <c r="F263" s="230"/>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c r="DI263" s="5"/>
      <c r="DJ263" s="5"/>
      <c r="DK263" s="5"/>
      <c r="DL263" s="5"/>
      <c r="DM263" s="5"/>
      <c r="DN263" s="5"/>
      <c r="DO263" s="5"/>
      <c r="DP263" s="5"/>
      <c r="DQ263" s="5"/>
      <c r="DR263" s="5"/>
      <c r="DS263" s="5"/>
      <c r="DT263" s="5"/>
      <c r="DU263" s="5"/>
      <c r="DV263" s="5"/>
      <c r="DW263" s="5"/>
      <c r="DX263" s="5"/>
      <c r="DY263" s="5"/>
      <c r="DZ263" s="5"/>
      <c r="EA263" s="5"/>
      <c r="EB263" s="5"/>
      <c r="EC263" s="5"/>
      <c r="ED263" s="5"/>
      <c r="EE263" s="5"/>
      <c r="EF263" s="5"/>
      <c r="EG263" s="5"/>
      <c r="EH263" s="5"/>
      <c r="EI263" s="5"/>
      <c r="EJ263" s="5"/>
      <c r="EK263" s="5"/>
      <c r="EL263" s="5"/>
      <c r="EM263" s="5"/>
      <c r="EN263" s="5"/>
      <c r="EO263" s="5"/>
      <c r="EP263" s="5"/>
      <c r="EQ263" s="5"/>
      <c r="ER263" s="5"/>
      <c r="ES263" s="5"/>
      <c r="ET263" s="5"/>
      <c r="EU263" s="5"/>
      <c r="EV263" s="5"/>
      <c r="EW263" s="5"/>
      <c r="EX263" s="5"/>
      <c r="EY263" s="5"/>
      <c r="EZ263" s="5"/>
      <c r="FA263" s="5"/>
      <c r="FB263" s="5"/>
      <c r="FC263" s="5"/>
      <c r="FD263" s="5"/>
      <c r="FE263" s="5"/>
      <c r="FF263" s="5"/>
      <c r="FG263" s="5"/>
      <c r="FH263" s="5"/>
      <c r="FI263" s="5"/>
      <c r="FJ263" s="5"/>
      <c r="FK263" s="5"/>
      <c r="FL263" s="5"/>
      <c r="FM263" s="5"/>
      <c r="FN263" s="5"/>
      <c r="FO263" s="5"/>
      <c r="FP263" s="5"/>
      <c r="FQ263" s="5"/>
      <c r="FR263" s="5"/>
      <c r="FS263" s="5"/>
      <c r="FT263" s="5"/>
      <c r="FU263" s="5"/>
      <c r="FV263" s="5"/>
      <c r="FW263" s="5"/>
      <c r="FX263" s="5"/>
      <c r="FY263" s="5"/>
      <c r="FZ263" s="5"/>
      <c r="GA263" s="5"/>
      <c r="GB263" s="5"/>
      <c r="GC263" s="5"/>
      <c r="GD263" s="5"/>
      <c r="GE263" s="5"/>
      <c r="GF263" s="5"/>
      <c r="GG263" s="5"/>
      <c r="GH263" s="5"/>
      <c r="GI263" s="5"/>
      <c r="GJ263" s="5"/>
      <c r="GK263" s="5"/>
      <c r="GL263" s="5"/>
      <c r="GM263" s="5"/>
      <c r="GN263" s="5"/>
      <c r="GO263" s="5"/>
      <c r="GP263" s="5"/>
      <c r="GQ263" s="5"/>
      <c r="GR263" s="5"/>
      <c r="GS263" s="5"/>
      <c r="GT263" s="5"/>
      <c r="GU263" s="5"/>
      <c r="GV263" s="5"/>
      <c r="GW263" s="5"/>
      <c r="GX263" s="5"/>
      <c r="GY263" s="5"/>
      <c r="GZ263" s="5"/>
      <c r="HA263" s="5"/>
      <c r="HB263" s="5"/>
      <c r="HC263" s="5"/>
      <c r="HD263" s="5"/>
      <c r="HE263" s="5"/>
      <c r="HF263" s="5"/>
      <c r="HG263" s="5"/>
      <c r="HH263" s="5"/>
      <c r="HI263" s="5"/>
      <c r="HJ263" s="5"/>
      <c r="HK263" s="5"/>
      <c r="HL263" s="5"/>
      <c r="HM263" s="5"/>
      <c r="HN263" s="5"/>
      <c r="HO263" s="5"/>
      <c r="HP263" s="5"/>
      <c r="HQ263" s="5"/>
      <c r="HR263" s="5"/>
      <c r="HS263" s="5"/>
      <c r="HT263" s="5"/>
      <c r="HU263" s="5"/>
      <c r="HV263" s="5"/>
      <c r="HW263" s="5"/>
      <c r="HX263" s="5"/>
      <c r="HY263" s="5"/>
      <c r="HZ263" s="5"/>
      <c r="IA263" s="5"/>
      <c r="IB263" s="5"/>
      <c r="IC263" s="5"/>
      <c r="ID263" s="5"/>
      <c r="IE263" s="5"/>
      <c r="IF263" s="5"/>
      <c r="IG263" s="5"/>
      <c r="IH263" s="5"/>
      <c r="II263" s="5"/>
      <c r="IJ263" s="5"/>
      <c r="IK263" s="5"/>
      <c r="IL263" s="5"/>
      <c r="IM263" s="5"/>
      <c r="IN263" s="5"/>
      <c r="IO263" s="5"/>
      <c r="IP263" s="5"/>
      <c r="IQ263" s="5"/>
      <c r="IR263" s="5"/>
      <c r="IS263" s="5"/>
      <c r="IT263" s="5"/>
      <c r="IU263" s="5"/>
      <c r="IV263" s="5"/>
    </row>
    <row r="264" spans="1:256" ht="12.75">
      <c r="A264" s="6"/>
      <c r="B264" s="261"/>
      <c r="C264" s="182" t="s">
        <v>133</v>
      </c>
      <c r="D264" s="171">
        <f>20*4</f>
        <v>80</v>
      </c>
      <c r="E264" s="230"/>
      <c r="F264" s="230">
        <f>D264*E264</f>
        <v>0</v>
      </c>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c r="DI264" s="5"/>
      <c r="DJ264" s="5"/>
      <c r="DK264" s="5"/>
      <c r="DL264" s="5"/>
      <c r="DM264" s="5"/>
      <c r="DN264" s="5"/>
      <c r="DO264" s="5"/>
      <c r="DP264" s="5"/>
      <c r="DQ264" s="5"/>
      <c r="DR264" s="5"/>
      <c r="DS264" s="5"/>
      <c r="DT264" s="5"/>
      <c r="DU264" s="5"/>
      <c r="DV264" s="5"/>
      <c r="DW264" s="5"/>
      <c r="DX264" s="5"/>
      <c r="DY264" s="5"/>
      <c r="DZ264" s="5"/>
      <c r="EA264" s="5"/>
      <c r="EB264" s="5"/>
      <c r="EC264" s="5"/>
      <c r="ED264" s="5"/>
      <c r="EE264" s="5"/>
      <c r="EF264" s="5"/>
      <c r="EG264" s="5"/>
      <c r="EH264" s="5"/>
      <c r="EI264" s="5"/>
      <c r="EJ264" s="5"/>
      <c r="EK264" s="5"/>
      <c r="EL264" s="5"/>
      <c r="EM264" s="5"/>
      <c r="EN264" s="5"/>
      <c r="EO264" s="5"/>
      <c r="EP264" s="5"/>
      <c r="EQ264" s="5"/>
      <c r="ER264" s="5"/>
      <c r="ES264" s="5"/>
      <c r="ET264" s="5"/>
      <c r="EU264" s="5"/>
      <c r="EV264" s="5"/>
      <c r="EW264" s="5"/>
      <c r="EX264" s="5"/>
      <c r="EY264" s="5"/>
      <c r="EZ264" s="5"/>
      <c r="FA264" s="5"/>
      <c r="FB264" s="5"/>
      <c r="FC264" s="5"/>
      <c r="FD264" s="5"/>
      <c r="FE264" s="5"/>
      <c r="FF264" s="5"/>
      <c r="FG264" s="5"/>
      <c r="FH264" s="5"/>
      <c r="FI264" s="5"/>
      <c r="FJ264" s="5"/>
      <c r="FK264" s="5"/>
      <c r="FL264" s="5"/>
      <c r="FM264" s="5"/>
      <c r="FN264" s="5"/>
      <c r="FO264" s="5"/>
      <c r="FP264" s="5"/>
      <c r="FQ264" s="5"/>
      <c r="FR264" s="5"/>
      <c r="FS264" s="5"/>
      <c r="FT264" s="5"/>
      <c r="FU264" s="5"/>
      <c r="FV264" s="5"/>
      <c r="FW264" s="5"/>
      <c r="FX264" s="5"/>
      <c r="FY264" s="5"/>
      <c r="FZ264" s="5"/>
      <c r="GA264" s="5"/>
      <c r="GB264" s="5"/>
      <c r="GC264" s="5"/>
      <c r="GD264" s="5"/>
      <c r="GE264" s="5"/>
      <c r="GF264" s="5"/>
      <c r="GG264" s="5"/>
      <c r="GH264" s="5"/>
      <c r="GI264" s="5"/>
      <c r="GJ264" s="5"/>
      <c r="GK264" s="5"/>
      <c r="GL264" s="5"/>
      <c r="GM264" s="5"/>
      <c r="GN264" s="5"/>
      <c r="GO264" s="5"/>
      <c r="GP264" s="5"/>
      <c r="GQ264" s="5"/>
      <c r="GR264" s="5"/>
      <c r="GS264" s="5"/>
      <c r="GT264" s="5"/>
      <c r="GU264" s="5"/>
      <c r="GV264" s="5"/>
      <c r="GW264" s="5"/>
      <c r="GX264" s="5"/>
      <c r="GY264" s="5"/>
      <c r="GZ264" s="5"/>
      <c r="HA264" s="5"/>
      <c r="HB264" s="5"/>
      <c r="HC264" s="5"/>
      <c r="HD264" s="5"/>
      <c r="HE264" s="5"/>
      <c r="HF264" s="5"/>
      <c r="HG264" s="5"/>
      <c r="HH264" s="5"/>
      <c r="HI264" s="5"/>
      <c r="HJ264" s="5"/>
      <c r="HK264" s="5"/>
      <c r="HL264" s="5"/>
      <c r="HM264" s="5"/>
      <c r="HN264" s="5"/>
      <c r="HO264" s="5"/>
      <c r="HP264" s="5"/>
      <c r="HQ264" s="5"/>
      <c r="HR264" s="5"/>
      <c r="HS264" s="5"/>
      <c r="HT264" s="5"/>
      <c r="HU264" s="5"/>
      <c r="HV264" s="5"/>
      <c r="HW264" s="5"/>
      <c r="HX264" s="5"/>
      <c r="HY264" s="5"/>
      <c r="HZ264" s="5"/>
      <c r="IA264" s="5"/>
      <c r="IB264" s="5"/>
      <c r="IC264" s="5"/>
      <c r="ID264" s="5"/>
      <c r="IE264" s="5"/>
      <c r="IF264" s="5"/>
      <c r="IG264" s="5"/>
      <c r="IH264" s="5"/>
      <c r="II264" s="5"/>
      <c r="IJ264" s="5"/>
      <c r="IK264" s="5"/>
      <c r="IL264" s="5"/>
      <c r="IM264" s="5"/>
      <c r="IN264" s="5"/>
      <c r="IO264" s="5"/>
      <c r="IP264" s="5"/>
      <c r="IQ264" s="5"/>
      <c r="IR264" s="5"/>
      <c r="IS264" s="5"/>
      <c r="IT264" s="5"/>
      <c r="IU264" s="5"/>
      <c r="IV264" s="5"/>
    </row>
    <row r="265" spans="1:256" ht="12.75">
      <c r="A265" s="6"/>
      <c r="B265" s="261"/>
      <c r="C265" s="182"/>
      <c r="D265" s="171"/>
      <c r="E265" s="230"/>
      <c r="F265" s="230"/>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c r="DI265" s="5"/>
      <c r="DJ265" s="5"/>
      <c r="DK265" s="5"/>
      <c r="DL265" s="5"/>
      <c r="DM265" s="5"/>
      <c r="DN265" s="5"/>
      <c r="DO265" s="5"/>
      <c r="DP265" s="5"/>
      <c r="DQ265" s="5"/>
      <c r="DR265" s="5"/>
      <c r="DS265" s="5"/>
      <c r="DT265" s="5"/>
      <c r="DU265" s="5"/>
      <c r="DV265" s="5"/>
      <c r="DW265" s="5"/>
      <c r="DX265" s="5"/>
      <c r="DY265" s="5"/>
      <c r="DZ265" s="5"/>
      <c r="EA265" s="5"/>
      <c r="EB265" s="5"/>
      <c r="EC265" s="5"/>
      <c r="ED265" s="5"/>
      <c r="EE265" s="5"/>
      <c r="EF265" s="5"/>
      <c r="EG265" s="5"/>
      <c r="EH265" s="5"/>
      <c r="EI265" s="5"/>
      <c r="EJ265" s="5"/>
      <c r="EK265" s="5"/>
      <c r="EL265" s="5"/>
      <c r="EM265" s="5"/>
      <c r="EN265" s="5"/>
      <c r="EO265" s="5"/>
      <c r="EP265" s="5"/>
      <c r="EQ265" s="5"/>
      <c r="ER265" s="5"/>
      <c r="ES265" s="5"/>
      <c r="ET265" s="5"/>
      <c r="EU265" s="5"/>
      <c r="EV265" s="5"/>
      <c r="EW265" s="5"/>
      <c r="EX265" s="5"/>
      <c r="EY265" s="5"/>
      <c r="EZ265" s="5"/>
      <c r="FA265" s="5"/>
      <c r="FB265" s="5"/>
      <c r="FC265" s="5"/>
      <c r="FD265" s="5"/>
      <c r="FE265" s="5"/>
      <c r="FF265" s="5"/>
      <c r="FG265" s="5"/>
      <c r="FH265" s="5"/>
      <c r="FI265" s="5"/>
      <c r="FJ265" s="5"/>
      <c r="FK265" s="5"/>
      <c r="FL265" s="5"/>
      <c r="FM265" s="5"/>
      <c r="FN265" s="5"/>
      <c r="FO265" s="5"/>
      <c r="FP265" s="5"/>
      <c r="FQ265" s="5"/>
      <c r="FR265" s="5"/>
      <c r="FS265" s="5"/>
      <c r="FT265" s="5"/>
      <c r="FU265" s="5"/>
      <c r="FV265" s="5"/>
      <c r="FW265" s="5"/>
      <c r="FX265" s="5"/>
      <c r="FY265" s="5"/>
      <c r="FZ265" s="5"/>
      <c r="GA265" s="5"/>
      <c r="GB265" s="5"/>
      <c r="GC265" s="5"/>
      <c r="GD265" s="5"/>
      <c r="GE265" s="5"/>
      <c r="GF265" s="5"/>
      <c r="GG265" s="5"/>
      <c r="GH265" s="5"/>
      <c r="GI265" s="5"/>
      <c r="GJ265" s="5"/>
      <c r="GK265" s="5"/>
      <c r="GL265" s="5"/>
      <c r="GM265" s="5"/>
      <c r="GN265" s="5"/>
      <c r="GO265" s="5"/>
      <c r="GP265" s="5"/>
      <c r="GQ265" s="5"/>
      <c r="GR265" s="5"/>
      <c r="GS265" s="5"/>
      <c r="GT265" s="5"/>
      <c r="GU265" s="5"/>
      <c r="GV265" s="5"/>
      <c r="GW265" s="5"/>
      <c r="GX265" s="5"/>
      <c r="GY265" s="5"/>
      <c r="GZ265" s="5"/>
      <c r="HA265" s="5"/>
      <c r="HB265" s="5"/>
      <c r="HC265" s="5"/>
      <c r="HD265" s="5"/>
      <c r="HE265" s="5"/>
      <c r="HF265" s="5"/>
      <c r="HG265" s="5"/>
      <c r="HH265" s="5"/>
      <c r="HI265" s="5"/>
      <c r="HJ265" s="5"/>
      <c r="HK265" s="5"/>
      <c r="HL265" s="5"/>
      <c r="HM265" s="5"/>
      <c r="HN265" s="5"/>
      <c r="HO265" s="5"/>
      <c r="HP265" s="5"/>
      <c r="HQ265" s="5"/>
      <c r="HR265" s="5"/>
      <c r="HS265" s="5"/>
      <c r="HT265" s="5"/>
      <c r="HU265" s="5"/>
      <c r="HV265" s="5"/>
      <c r="HW265" s="5"/>
      <c r="HX265" s="5"/>
      <c r="HY265" s="5"/>
      <c r="HZ265" s="5"/>
      <c r="IA265" s="5"/>
      <c r="IB265" s="5"/>
      <c r="IC265" s="5"/>
      <c r="ID265" s="5"/>
      <c r="IE265" s="5"/>
      <c r="IF265" s="5"/>
      <c r="IG265" s="5"/>
      <c r="IH265" s="5"/>
      <c r="II265" s="5"/>
      <c r="IJ265" s="5"/>
      <c r="IK265" s="5"/>
      <c r="IL265" s="5"/>
      <c r="IM265" s="5"/>
      <c r="IN265" s="5"/>
      <c r="IO265" s="5"/>
      <c r="IP265" s="5"/>
      <c r="IQ265" s="5"/>
      <c r="IR265" s="5"/>
      <c r="IS265" s="5"/>
      <c r="IT265" s="5"/>
      <c r="IU265" s="5"/>
      <c r="IV265" s="5"/>
    </row>
    <row r="266" spans="1:256" ht="12.75">
      <c r="A266" s="213" t="s">
        <v>208</v>
      </c>
      <c r="B266" s="290" t="s">
        <v>182</v>
      </c>
      <c r="C266" s="179"/>
      <c r="D266" s="171"/>
      <c r="E266" s="230"/>
      <c r="F266" s="230"/>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c r="DI266" s="5"/>
      <c r="DJ266" s="5"/>
      <c r="DK266" s="5"/>
      <c r="DL266" s="5"/>
      <c r="DM266" s="5"/>
      <c r="DN266" s="5"/>
      <c r="DO266" s="5"/>
      <c r="DP266" s="5"/>
      <c r="DQ266" s="5"/>
      <c r="DR266" s="5"/>
      <c r="DS266" s="5"/>
      <c r="DT266" s="5"/>
      <c r="DU266" s="5"/>
      <c r="DV266" s="5"/>
      <c r="DW266" s="5"/>
      <c r="DX266" s="5"/>
      <c r="DY266" s="5"/>
      <c r="DZ266" s="5"/>
      <c r="EA266" s="5"/>
      <c r="EB266" s="5"/>
      <c r="EC266" s="5"/>
      <c r="ED266" s="5"/>
      <c r="EE266" s="5"/>
      <c r="EF266" s="5"/>
      <c r="EG266" s="5"/>
      <c r="EH266" s="5"/>
      <c r="EI266" s="5"/>
      <c r="EJ266" s="5"/>
      <c r="EK266" s="5"/>
      <c r="EL266" s="5"/>
      <c r="EM266" s="5"/>
      <c r="EN266" s="5"/>
      <c r="EO266" s="5"/>
      <c r="EP266" s="5"/>
      <c r="EQ266" s="5"/>
      <c r="ER266" s="5"/>
      <c r="ES266" s="5"/>
      <c r="ET266" s="5"/>
      <c r="EU266" s="5"/>
      <c r="EV266" s="5"/>
      <c r="EW266" s="5"/>
      <c r="EX266" s="5"/>
      <c r="EY266" s="5"/>
      <c r="EZ266" s="5"/>
      <c r="FA266" s="5"/>
      <c r="FB266" s="5"/>
      <c r="FC266" s="5"/>
      <c r="FD266" s="5"/>
      <c r="FE266" s="5"/>
      <c r="FF266" s="5"/>
      <c r="FG266" s="5"/>
      <c r="FH266" s="5"/>
      <c r="FI266" s="5"/>
      <c r="FJ266" s="5"/>
      <c r="FK266" s="5"/>
      <c r="FL266" s="5"/>
      <c r="FM266" s="5"/>
      <c r="FN266" s="5"/>
      <c r="FO266" s="5"/>
      <c r="FP266" s="5"/>
      <c r="FQ266" s="5"/>
      <c r="FR266" s="5"/>
      <c r="FS266" s="5"/>
      <c r="FT266" s="5"/>
      <c r="FU266" s="5"/>
      <c r="FV266" s="5"/>
      <c r="FW266" s="5"/>
      <c r="FX266" s="5"/>
      <c r="FY266" s="5"/>
      <c r="FZ266" s="5"/>
      <c r="GA266" s="5"/>
      <c r="GB266" s="5"/>
      <c r="GC266" s="5"/>
      <c r="GD266" s="5"/>
      <c r="GE266" s="5"/>
      <c r="GF266" s="5"/>
      <c r="GG266" s="5"/>
      <c r="GH266" s="5"/>
      <c r="GI266" s="5"/>
      <c r="GJ266" s="5"/>
      <c r="GK266" s="5"/>
      <c r="GL266" s="5"/>
      <c r="GM266" s="5"/>
      <c r="GN266" s="5"/>
      <c r="GO266" s="5"/>
      <c r="GP266" s="5"/>
      <c r="GQ266" s="5"/>
      <c r="GR266" s="5"/>
      <c r="GS266" s="5"/>
      <c r="GT266" s="5"/>
      <c r="GU266" s="5"/>
      <c r="GV266" s="5"/>
      <c r="GW266" s="5"/>
      <c r="GX266" s="5"/>
      <c r="GY266" s="5"/>
      <c r="GZ266" s="5"/>
      <c r="HA266" s="5"/>
      <c r="HB266" s="5"/>
      <c r="HC266" s="5"/>
      <c r="HD266" s="5"/>
      <c r="HE266" s="5"/>
      <c r="HF266" s="5"/>
      <c r="HG266" s="5"/>
      <c r="HH266" s="5"/>
      <c r="HI266" s="5"/>
      <c r="HJ266" s="5"/>
      <c r="HK266" s="5"/>
      <c r="HL266" s="5"/>
      <c r="HM266" s="5"/>
      <c r="HN266" s="5"/>
      <c r="HO266" s="5"/>
      <c r="HP266" s="5"/>
      <c r="HQ266" s="5"/>
      <c r="HR266" s="5"/>
      <c r="HS266" s="5"/>
      <c r="HT266" s="5"/>
      <c r="HU266" s="5"/>
      <c r="HV266" s="5"/>
      <c r="HW266" s="5"/>
      <c r="HX266" s="5"/>
      <c r="HY266" s="5"/>
      <c r="HZ266" s="5"/>
      <c r="IA266" s="5"/>
      <c r="IB266" s="5"/>
      <c r="IC266" s="5"/>
      <c r="ID266" s="5"/>
      <c r="IE266" s="5"/>
      <c r="IF266" s="5"/>
      <c r="IG266" s="5"/>
      <c r="IH266" s="5"/>
      <c r="II266" s="5"/>
      <c r="IJ266" s="5"/>
      <c r="IK266" s="5"/>
      <c r="IL266" s="5"/>
      <c r="IM266" s="5"/>
      <c r="IN266" s="5"/>
      <c r="IO266" s="5"/>
      <c r="IP266" s="5"/>
      <c r="IQ266" s="5"/>
      <c r="IR266" s="5"/>
      <c r="IS266" s="5"/>
      <c r="IT266" s="5"/>
      <c r="IU266" s="5"/>
      <c r="IV266" s="5"/>
    </row>
    <row r="267" spans="1:256" ht="76.5">
      <c r="A267" s="6"/>
      <c r="B267" s="261" t="s">
        <v>179</v>
      </c>
      <c r="C267" s="179"/>
      <c r="D267" s="171"/>
      <c r="E267" s="230"/>
      <c r="F267" s="230"/>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c r="DI267" s="5"/>
      <c r="DJ267" s="5"/>
      <c r="DK267" s="5"/>
      <c r="DL267" s="5"/>
      <c r="DM267" s="5"/>
      <c r="DN267" s="5"/>
      <c r="DO267" s="5"/>
      <c r="DP267" s="5"/>
      <c r="DQ267" s="5"/>
      <c r="DR267" s="5"/>
      <c r="DS267" s="5"/>
      <c r="DT267" s="5"/>
      <c r="DU267" s="5"/>
      <c r="DV267" s="5"/>
      <c r="DW267" s="5"/>
      <c r="DX267" s="5"/>
      <c r="DY267" s="5"/>
      <c r="DZ267" s="5"/>
      <c r="EA267" s="5"/>
      <c r="EB267" s="5"/>
      <c r="EC267" s="5"/>
      <c r="ED267" s="5"/>
      <c r="EE267" s="5"/>
      <c r="EF267" s="5"/>
      <c r="EG267" s="5"/>
      <c r="EH267" s="5"/>
      <c r="EI267" s="5"/>
      <c r="EJ267" s="5"/>
      <c r="EK267" s="5"/>
      <c r="EL267" s="5"/>
      <c r="EM267" s="5"/>
      <c r="EN267" s="5"/>
      <c r="EO267" s="5"/>
      <c r="EP267" s="5"/>
      <c r="EQ267" s="5"/>
      <c r="ER267" s="5"/>
      <c r="ES267" s="5"/>
      <c r="ET267" s="5"/>
      <c r="EU267" s="5"/>
      <c r="EV267" s="5"/>
      <c r="EW267" s="5"/>
      <c r="EX267" s="5"/>
      <c r="EY267" s="5"/>
      <c r="EZ267" s="5"/>
      <c r="FA267" s="5"/>
      <c r="FB267" s="5"/>
      <c r="FC267" s="5"/>
      <c r="FD267" s="5"/>
      <c r="FE267" s="5"/>
      <c r="FF267" s="5"/>
      <c r="FG267" s="5"/>
      <c r="FH267" s="5"/>
      <c r="FI267" s="5"/>
      <c r="FJ267" s="5"/>
      <c r="FK267" s="5"/>
      <c r="FL267" s="5"/>
      <c r="FM267" s="5"/>
      <c r="FN267" s="5"/>
      <c r="FO267" s="5"/>
      <c r="FP267" s="5"/>
      <c r="FQ267" s="5"/>
      <c r="FR267" s="5"/>
      <c r="FS267" s="5"/>
      <c r="FT267" s="5"/>
      <c r="FU267" s="5"/>
      <c r="FV267" s="5"/>
      <c r="FW267" s="5"/>
      <c r="FX267" s="5"/>
      <c r="FY267" s="5"/>
      <c r="FZ267" s="5"/>
      <c r="GA267" s="5"/>
      <c r="GB267" s="5"/>
      <c r="GC267" s="5"/>
      <c r="GD267" s="5"/>
      <c r="GE267" s="5"/>
      <c r="GF267" s="5"/>
      <c r="GG267" s="5"/>
      <c r="GH267" s="5"/>
      <c r="GI267" s="5"/>
      <c r="GJ267" s="5"/>
      <c r="GK267" s="5"/>
      <c r="GL267" s="5"/>
      <c r="GM267" s="5"/>
      <c r="GN267" s="5"/>
      <c r="GO267" s="5"/>
      <c r="GP267" s="5"/>
      <c r="GQ267" s="5"/>
      <c r="GR267" s="5"/>
      <c r="GS267" s="5"/>
      <c r="GT267" s="5"/>
      <c r="GU267" s="5"/>
      <c r="GV267" s="5"/>
      <c r="GW267" s="5"/>
      <c r="GX267" s="5"/>
      <c r="GY267" s="5"/>
      <c r="GZ267" s="5"/>
      <c r="HA267" s="5"/>
      <c r="HB267" s="5"/>
      <c r="HC267" s="5"/>
      <c r="HD267" s="5"/>
      <c r="HE267" s="5"/>
      <c r="HF267" s="5"/>
      <c r="HG267" s="5"/>
      <c r="HH267" s="5"/>
      <c r="HI267" s="5"/>
      <c r="HJ267" s="5"/>
      <c r="HK267" s="5"/>
      <c r="HL267" s="5"/>
      <c r="HM267" s="5"/>
      <c r="HN267" s="5"/>
      <c r="HO267" s="5"/>
      <c r="HP267" s="5"/>
      <c r="HQ267" s="5"/>
      <c r="HR267" s="5"/>
      <c r="HS267" s="5"/>
      <c r="HT267" s="5"/>
      <c r="HU267" s="5"/>
      <c r="HV267" s="5"/>
      <c r="HW267" s="5"/>
      <c r="HX267" s="5"/>
      <c r="HY267" s="5"/>
      <c r="HZ267" s="5"/>
      <c r="IA267" s="5"/>
      <c r="IB267" s="5"/>
      <c r="IC267" s="5"/>
      <c r="ID267" s="5"/>
      <c r="IE267" s="5"/>
      <c r="IF267" s="5"/>
      <c r="IG267" s="5"/>
      <c r="IH267" s="5"/>
      <c r="II267" s="5"/>
      <c r="IJ267" s="5"/>
      <c r="IK267" s="5"/>
      <c r="IL267" s="5"/>
      <c r="IM267" s="5"/>
      <c r="IN267" s="5"/>
      <c r="IO267" s="5"/>
      <c r="IP267" s="5"/>
      <c r="IQ267" s="5"/>
      <c r="IR267" s="5"/>
      <c r="IS267" s="5"/>
      <c r="IT267" s="5"/>
      <c r="IU267" s="5"/>
      <c r="IV267" s="5"/>
    </row>
    <row r="268" spans="1:256" ht="12.75">
      <c r="A268" s="6"/>
      <c r="B268" s="261" t="s">
        <v>175</v>
      </c>
      <c r="C268" s="179"/>
      <c r="D268" s="171"/>
      <c r="E268" s="230"/>
      <c r="F268" s="230"/>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c r="DI268" s="5"/>
      <c r="DJ268" s="5"/>
      <c r="DK268" s="5"/>
      <c r="DL268" s="5"/>
      <c r="DM268" s="5"/>
      <c r="DN268" s="5"/>
      <c r="DO268" s="5"/>
      <c r="DP268" s="5"/>
      <c r="DQ268" s="5"/>
      <c r="DR268" s="5"/>
      <c r="DS268" s="5"/>
      <c r="DT268" s="5"/>
      <c r="DU268" s="5"/>
      <c r="DV268" s="5"/>
      <c r="DW268" s="5"/>
      <c r="DX268" s="5"/>
      <c r="DY268" s="5"/>
      <c r="DZ268" s="5"/>
      <c r="EA268" s="5"/>
      <c r="EB268" s="5"/>
      <c r="EC268" s="5"/>
      <c r="ED268" s="5"/>
      <c r="EE268" s="5"/>
      <c r="EF268" s="5"/>
      <c r="EG268" s="5"/>
      <c r="EH268" s="5"/>
      <c r="EI268" s="5"/>
      <c r="EJ268" s="5"/>
      <c r="EK268" s="5"/>
      <c r="EL268" s="5"/>
      <c r="EM268" s="5"/>
      <c r="EN268" s="5"/>
      <c r="EO268" s="5"/>
      <c r="EP268" s="5"/>
      <c r="EQ268" s="5"/>
      <c r="ER268" s="5"/>
      <c r="ES268" s="5"/>
      <c r="ET268" s="5"/>
      <c r="EU268" s="5"/>
      <c r="EV268" s="5"/>
      <c r="EW268" s="5"/>
      <c r="EX268" s="5"/>
      <c r="EY268" s="5"/>
      <c r="EZ268" s="5"/>
      <c r="FA268" s="5"/>
      <c r="FB268" s="5"/>
      <c r="FC268" s="5"/>
      <c r="FD268" s="5"/>
      <c r="FE268" s="5"/>
      <c r="FF268" s="5"/>
      <c r="FG268" s="5"/>
      <c r="FH268" s="5"/>
      <c r="FI268" s="5"/>
      <c r="FJ268" s="5"/>
      <c r="FK268" s="5"/>
      <c r="FL268" s="5"/>
      <c r="FM268" s="5"/>
      <c r="FN268" s="5"/>
      <c r="FO268" s="5"/>
      <c r="FP268" s="5"/>
      <c r="FQ268" s="5"/>
      <c r="FR268" s="5"/>
      <c r="FS268" s="5"/>
      <c r="FT268" s="5"/>
      <c r="FU268" s="5"/>
      <c r="FV268" s="5"/>
      <c r="FW268" s="5"/>
      <c r="FX268" s="5"/>
      <c r="FY268" s="5"/>
      <c r="FZ268" s="5"/>
      <c r="GA268" s="5"/>
      <c r="GB268" s="5"/>
      <c r="GC268" s="5"/>
      <c r="GD268" s="5"/>
      <c r="GE268" s="5"/>
      <c r="GF268" s="5"/>
      <c r="GG268" s="5"/>
      <c r="GH268" s="5"/>
      <c r="GI268" s="5"/>
      <c r="GJ268" s="5"/>
      <c r="GK268" s="5"/>
      <c r="GL268" s="5"/>
      <c r="GM268" s="5"/>
      <c r="GN268" s="5"/>
      <c r="GO268" s="5"/>
      <c r="GP268" s="5"/>
      <c r="GQ268" s="5"/>
      <c r="GR268" s="5"/>
      <c r="GS268" s="5"/>
      <c r="GT268" s="5"/>
      <c r="GU268" s="5"/>
      <c r="GV268" s="5"/>
      <c r="GW268" s="5"/>
      <c r="GX268" s="5"/>
      <c r="GY268" s="5"/>
      <c r="GZ268" s="5"/>
      <c r="HA268" s="5"/>
      <c r="HB268" s="5"/>
      <c r="HC268" s="5"/>
      <c r="HD268" s="5"/>
      <c r="HE268" s="5"/>
      <c r="HF268" s="5"/>
      <c r="HG268" s="5"/>
      <c r="HH268" s="5"/>
      <c r="HI268" s="5"/>
      <c r="HJ268" s="5"/>
      <c r="HK268" s="5"/>
      <c r="HL268" s="5"/>
      <c r="HM268" s="5"/>
      <c r="HN268" s="5"/>
      <c r="HO268" s="5"/>
      <c r="HP268" s="5"/>
      <c r="HQ268" s="5"/>
      <c r="HR268" s="5"/>
      <c r="HS268" s="5"/>
      <c r="HT268" s="5"/>
      <c r="HU268" s="5"/>
      <c r="HV268" s="5"/>
      <c r="HW268" s="5"/>
      <c r="HX268" s="5"/>
      <c r="HY268" s="5"/>
      <c r="HZ268" s="5"/>
      <c r="IA268" s="5"/>
      <c r="IB268" s="5"/>
      <c r="IC268" s="5"/>
      <c r="ID268" s="5"/>
      <c r="IE268" s="5"/>
      <c r="IF268" s="5"/>
      <c r="IG268" s="5"/>
      <c r="IH268" s="5"/>
      <c r="II268" s="5"/>
      <c r="IJ268" s="5"/>
      <c r="IK268" s="5"/>
      <c r="IL268" s="5"/>
      <c r="IM268" s="5"/>
      <c r="IN268" s="5"/>
      <c r="IO268" s="5"/>
      <c r="IP268" s="5"/>
      <c r="IQ268" s="5"/>
      <c r="IR268" s="5"/>
      <c r="IS268" s="5"/>
      <c r="IT268" s="5"/>
      <c r="IU268" s="5"/>
      <c r="IV268" s="5"/>
    </row>
    <row r="269" spans="1:256" ht="12.75">
      <c r="A269" s="6"/>
      <c r="B269" s="261" t="s">
        <v>176</v>
      </c>
      <c r="C269" s="179"/>
      <c r="D269" s="171"/>
      <c r="E269" s="230"/>
      <c r="F269" s="230"/>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c r="DI269" s="5"/>
      <c r="DJ269" s="5"/>
      <c r="DK269" s="5"/>
      <c r="DL269" s="5"/>
      <c r="DM269" s="5"/>
      <c r="DN269" s="5"/>
      <c r="DO269" s="5"/>
      <c r="DP269" s="5"/>
      <c r="DQ269" s="5"/>
      <c r="DR269" s="5"/>
      <c r="DS269" s="5"/>
      <c r="DT269" s="5"/>
      <c r="DU269" s="5"/>
      <c r="DV269" s="5"/>
      <c r="DW269" s="5"/>
      <c r="DX269" s="5"/>
      <c r="DY269" s="5"/>
      <c r="DZ269" s="5"/>
      <c r="EA269" s="5"/>
      <c r="EB269" s="5"/>
      <c r="EC269" s="5"/>
      <c r="ED269" s="5"/>
      <c r="EE269" s="5"/>
      <c r="EF269" s="5"/>
      <c r="EG269" s="5"/>
      <c r="EH269" s="5"/>
      <c r="EI269" s="5"/>
      <c r="EJ269" s="5"/>
      <c r="EK269" s="5"/>
      <c r="EL269" s="5"/>
      <c r="EM269" s="5"/>
      <c r="EN269" s="5"/>
      <c r="EO269" s="5"/>
      <c r="EP269" s="5"/>
      <c r="EQ269" s="5"/>
      <c r="ER269" s="5"/>
      <c r="ES269" s="5"/>
      <c r="ET269" s="5"/>
      <c r="EU269" s="5"/>
      <c r="EV269" s="5"/>
      <c r="EW269" s="5"/>
      <c r="EX269" s="5"/>
      <c r="EY269" s="5"/>
      <c r="EZ269" s="5"/>
      <c r="FA269" s="5"/>
      <c r="FB269" s="5"/>
      <c r="FC269" s="5"/>
      <c r="FD269" s="5"/>
      <c r="FE269" s="5"/>
      <c r="FF269" s="5"/>
      <c r="FG269" s="5"/>
      <c r="FH269" s="5"/>
      <c r="FI269" s="5"/>
      <c r="FJ269" s="5"/>
      <c r="FK269" s="5"/>
      <c r="FL269" s="5"/>
      <c r="FM269" s="5"/>
      <c r="FN269" s="5"/>
      <c r="FO269" s="5"/>
      <c r="FP269" s="5"/>
      <c r="FQ269" s="5"/>
      <c r="FR269" s="5"/>
      <c r="FS269" s="5"/>
      <c r="FT269" s="5"/>
      <c r="FU269" s="5"/>
      <c r="FV269" s="5"/>
      <c r="FW269" s="5"/>
      <c r="FX269" s="5"/>
      <c r="FY269" s="5"/>
      <c r="FZ269" s="5"/>
      <c r="GA269" s="5"/>
      <c r="GB269" s="5"/>
      <c r="GC269" s="5"/>
      <c r="GD269" s="5"/>
      <c r="GE269" s="5"/>
      <c r="GF269" s="5"/>
      <c r="GG269" s="5"/>
      <c r="GH269" s="5"/>
      <c r="GI269" s="5"/>
      <c r="GJ269" s="5"/>
      <c r="GK269" s="5"/>
      <c r="GL269" s="5"/>
      <c r="GM269" s="5"/>
      <c r="GN269" s="5"/>
      <c r="GO269" s="5"/>
      <c r="GP269" s="5"/>
      <c r="GQ269" s="5"/>
      <c r="GR269" s="5"/>
      <c r="GS269" s="5"/>
      <c r="GT269" s="5"/>
      <c r="GU269" s="5"/>
      <c r="GV269" s="5"/>
      <c r="GW269" s="5"/>
      <c r="GX269" s="5"/>
      <c r="GY269" s="5"/>
      <c r="GZ269" s="5"/>
      <c r="HA269" s="5"/>
      <c r="HB269" s="5"/>
      <c r="HC269" s="5"/>
      <c r="HD269" s="5"/>
      <c r="HE269" s="5"/>
      <c r="HF269" s="5"/>
      <c r="HG269" s="5"/>
      <c r="HH269" s="5"/>
      <c r="HI269" s="5"/>
      <c r="HJ269" s="5"/>
      <c r="HK269" s="5"/>
      <c r="HL269" s="5"/>
      <c r="HM269" s="5"/>
      <c r="HN269" s="5"/>
      <c r="HO269" s="5"/>
      <c r="HP269" s="5"/>
      <c r="HQ269" s="5"/>
      <c r="HR269" s="5"/>
      <c r="HS269" s="5"/>
      <c r="HT269" s="5"/>
      <c r="HU269" s="5"/>
      <c r="HV269" s="5"/>
      <c r="HW269" s="5"/>
      <c r="HX269" s="5"/>
      <c r="HY269" s="5"/>
      <c r="HZ269" s="5"/>
      <c r="IA269" s="5"/>
      <c r="IB269" s="5"/>
      <c r="IC269" s="5"/>
      <c r="ID269" s="5"/>
      <c r="IE269" s="5"/>
      <c r="IF269" s="5"/>
      <c r="IG269" s="5"/>
      <c r="IH269" s="5"/>
      <c r="II269" s="5"/>
      <c r="IJ269" s="5"/>
      <c r="IK269" s="5"/>
      <c r="IL269" s="5"/>
      <c r="IM269" s="5"/>
      <c r="IN269" s="5"/>
      <c r="IO269" s="5"/>
      <c r="IP269" s="5"/>
      <c r="IQ269" s="5"/>
      <c r="IR269" s="5"/>
      <c r="IS269" s="5"/>
      <c r="IT269" s="5"/>
      <c r="IU269" s="5"/>
      <c r="IV269" s="5"/>
    </row>
    <row r="270" spans="1:256" ht="12.75">
      <c r="A270" s="6"/>
      <c r="B270" s="261"/>
      <c r="C270" s="182" t="s">
        <v>133</v>
      </c>
      <c r="D270" s="171">
        <v>40</v>
      </c>
      <c r="E270" s="230"/>
      <c r="F270" s="230">
        <f>D270*E270</f>
        <v>0</v>
      </c>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c r="DI270" s="5"/>
      <c r="DJ270" s="5"/>
      <c r="DK270" s="5"/>
      <c r="DL270" s="5"/>
      <c r="DM270" s="5"/>
      <c r="DN270" s="5"/>
      <c r="DO270" s="5"/>
      <c r="DP270" s="5"/>
      <c r="DQ270" s="5"/>
      <c r="DR270" s="5"/>
      <c r="DS270" s="5"/>
      <c r="DT270" s="5"/>
      <c r="DU270" s="5"/>
      <c r="DV270" s="5"/>
      <c r="DW270" s="5"/>
      <c r="DX270" s="5"/>
      <c r="DY270" s="5"/>
      <c r="DZ270" s="5"/>
      <c r="EA270" s="5"/>
      <c r="EB270" s="5"/>
      <c r="EC270" s="5"/>
      <c r="ED270" s="5"/>
      <c r="EE270" s="5"/>
      <c r="EF270" s="5"/>
      <c r="EG270" s="5"/>
      <c r="EH270" s="5"/>
      <c r="EI270" s="5"/>
      <c r="EJ270" s="5"/>
      <c r="EK270" s="5"/>
      <c r="EL270" s="5"/>
      <c r="EM270" s="5"/>
      <c r="EN270" s="5"/>
      <c r="EO270" s="5"/>
      <c r="EP270" s="5"/>
      <c r="EQ270" s="5"/>
      <c r="ER270" s="5"/>
      <c r="ES270" s="5"/>
      <c r="ET270" s="5"/>
      <c r="EU270" s="5"/>
      <c r="EV270" s="5"/>
      <c r="EW270" s="5"/>
      <c r="EX270" s="5"/>
      <c r="EY270" s="5"/>
      <c r="EZ270" s="5"/>
      <c r="FA270" s="5"/>
      <c r="FB270" s="5"/>
      <c r="FC270" s="5"/>
      <c r="FD270" s="5"/>
      <c r="FE270" s="5"/>
      <c r="FF270" s="5"/>
      <c r="FG270" s="5"/>
      <c r="FH270" s="5"/>
      <c r="FI270" s="5"/>
      <c r="FJ270" s="5"/>
      <c r="FK270" s="5"/>
      <c r="FL270" s="5"/>
      <c r="FM270" s="5"/>
      <c r="FN270" s="5"/>
      <c r="FO270" s="5"/>
      <c r="FP270" s="5"/>
      <c r="FQ270" s="5"/>
      <c r="FR270" s="5"/>
      <c r="FS270" s="5"/>
      <c r="FT270" s="5"/>
      <c r="FU270" s="5"/>
      <c r="FV270" s="5"/>
      <c r="FW270" s="5"/>
      <c r="FX270" s="5"/>
      <c r="FY270" s="5"/>
      <c r="FZ270" s="5"/>
      <c r="GA270" s="5"/>
      <c r="GB270" s="5"/>
      <c r="GC270" s="5"/>
      <c r="GD270" s="5"/>
      <c r="GE270" s="5"/>
      <c r="GF270" s="5"/>
      <c r="GG270" s="5"/>
      <c r="GH270" s="5"/>
      <c r="GI270" s="5"/>
      <c r="GJ270" s="5"/>
      <c r="GK270" s="5"/>
      <c r="GL270" s="5"/>
      <c r="GM270" s="5"/>
      <c r="GN270" s="5"/>
      <c r="GO270" s="5"/>
      <c r="GP270" s="5"/>
      <c r="GQ270" s="5"/>
      <c r="GR270" s="5"/>
      <c r="GS270" s="5"/>
      <c r="GT270" s="5"/>
      <c r="GU270" s="5"/>
      <c r="GV270" s="5"/>
      <c r="GW270" s="5"/>
      <c r="GX270" s="5"/>
      <c r="GY270" s="5"/>
      <c r="GZ270" s="5"/>
      <c r="HA270" s="5"/>
      <c r="HB270" s="5"/>
      <c r="HC270" s="5"/>
      <c r="HD270" s="5"/>
      <c r="HE270" s="5"/>
      <c r="HF270" s="5"/>
      <c r="HG270" s="5"/>
      <c r="HH270" s="5"/>
      <c r="HI270" s="5"/>
      <c r="HJ270" s="5"/>
      <c r="HK270" s="5"/>
      <c r="HL270" s="5"/>
      <c r="HM270" s="5"/>
      <c r="HN270" s="5"/>
      <c r="HO270" s="5"/>
      <c r="HP270" s="5"/>
      <c r="HQ270" s="5"/>
      <c r="HR270" s="5"/>
      <c r="HS270" s="5"/>
      <c r="HT270" s="5"/>
      <c r="HU270" s="5"/>
      <c r="HV270" s="5"/>
      <c r="HW270" s="5"/>
      <c r="HX270" s="5"/>
      <c r="HY270" s="5"/>
      <c r="HZ270" s="5"/>
      <c r="IA270" s="5"/>
      <c r="IB270" s="5"/>
      <c r="IC270" s="5"/>
      <c r="ID270" s="5"/>
      <c r="IE270" s="5"/>
      <c r="IF270" s="5"/>
      <c r="IG270" s="5"/>
      <c r="IH270" s="5"/>
      <c r="II270" s="5"/>
      <c r="IJ270" s="5"/>
      <c r="IK270" s="5"/>
      <c r="IL270" s="5"/>
      <c r="IM270" s="5"/>
      <c r="IN270" s="5"/>
      <c r="IO270" s="5"/>
      <c r="IP270" s="5"/>
      <c r="IQ270" s="5"/>
      <c r="IR270" s="5"/>
      <c r="IS270" s="5"/>
      <c r="IT270" s="5"/>
      <c r="IU270" s="5"/>
      <c r="IV270" s="5"/>
    </row>
    <row r="271" spans="1:256" ht="12.75">
      <c r="A271" s="6"/>
      <c r="B271" s="261"/>
      <c r="C271" s="182"/>
      <c r="D271" s="171"/>
      <c r="E271" s="230"/>
      <c r="F271" s="230"/>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c r="DI271" s="5"/>
      <c r="DJ271" s="5"/>
      <c r="DK271" s="5"/>
      <c r="DL271" s="5"/>
      <c r="DM271" s="5"/>
      <c r="DN271" s="5"/>
      <c r="DO271" s="5"/>
      <c r="DP271" s="5"/>
      <c r="DQ271" s="5"/>
      <c r="DR271" s="5"/>
      <c r="DS271" s="5"/>
      <c r="DT271" s="5"/>
      <c r="DU271" s="5"/>
      <c r="DV271" s="5"/>
      <c r="DW271" s="5"/>
      <c r="DX271" s="5"/>
      <c r="DY271" s="5"/>
      <c r="DZ271" s="5"/>
      <c r="EA271" s="5"/>
      <c r="EB271" s="5"/>
      <c r="EC271" s="5"/>
      <c r="ED271" s="5"/>
      <c r="EE271" s="5"/>
      <c r="EF271" s="5"/>
      <c r="EG271" s="5"/>
      <c r="EH271" s="5"/>
      <c r="EI271" s="5"/>
      <c r="EJ271" s="5"/>
      <c r="EK271" s="5"/>
      <c r="EL271" s="5"/>
      <c r="EM271" s="5"/>
      <c r="EN271" s="5"/>
      <c r="EO271" s="5"/>
      <c r="EP271" s="5"/>
      <c r="EQ271" s="5"/>
      <c r="ER271" s="5"/>
      <c r="ES271" s="5"/>
      <c r="ET271" s="5"/>
      <c r="EU271" s="5"/>
      <c r="EV271" s="5"/>
      <c r="EW271" s="5"/>
      <c r="EX271" s="5"/>
      <c r="EY271" s="5"/>
      <c r="EZ271" s="5"/>
      <c r="FA271" s="5"/>
      <c r="FB271" s="5"/>
      <c r="FC271" s="5"/>
      <c r="FD271" s="5"/>
      <c r="FE271" s="5"/>
      <c r="FF271" s="5"/>
      <c r="FG271" s="5"/>
      <c r="FH271" s="5"/>
      <c r="FI271" s="5"/>
      <c r="FJ271" s="5"/>
      <c r="FK271" s="5"/>
      <c r="FL271" s="5"/>
      <c r="FM271" s="5"/>
      <c r="FN271" s="5"/>
      <c r="FO271" s="5"/>
      <c r="FP271" s="5"/>
      <c r="FQ271" s="5"/>
      <c r="FR271" s="5"/>
      <c r="FS271" s="5"/>
      <c r="FT271" s="5"/>
      <c r="FU271" s="5"/>
      <c r="FV271" s="5"/>
      <c r="FW271" s="5"/>
      <c r="FX271" s="5"/>
      <c r="FY271" s="5"/>
      <c r="FZ271" s="5"/>
      <c r="GA271" s="5"/>
      <c r="GB271" s="5"/>
      <c r="GC271" s="5"/>
      <c r="GD271" s="5"/>
      <c r="GE271" s="5"/>
      <c r="GF271" s="5"/>
      <c r="GG271" s="5"/>
      <c r="GH271" s="5"/>
      <c r="GI271" s="5"/>
      <c r="GJ271" s="5"/>
      <c r="GK271" s="5"/>
      <c r="GL271" s="5"/>
      <c r="GM271" s="5"/>
      <c r="GN271" s="5"/>
      <c r="GO271" s="5"/>
      <c r="GP271" s="5"/>
      <c r="GQ271" s="5"/>
      <c r="GR271" s="5"/>
      <c r="GS271" s="5"/>
      <c r="GT271" s="5"/>
      <c r="GU271" s="5"/>
      <c r="GV271" s="5"/>
      <c r="GW271" s="5"/>
      <c r="GX271" s="5"/>
      <c r="GY271" s="5"/>
      <c r="GZ271" s="5"/>
      <c r="HA271" s="5"/>
      <c r="HB271" s="5"/>
      <c r="HC271" s="5"/>
      <c r="HD271" s="5"/>
      <c r="HE271" s="5"/>
      <c r="HF271" s="5"/>
      <c r="HG271" s="5"/>
      <c r="HH271" s="5"/>
      <c r="HI271" s="5"/>
      <c r="HJ271" s="5"/>
      <c r="HK271" s="5"/>
      <c r="HL271" s="5"/>
      <c r="HM271" s="5"/>
      <c r="HN271" s="5"/>
      <c r="HO271" s="5"/>
      <c r="HP271" s="5"/>
      <c r="HQ271" s="5"/>
      <c r="HR271" s="5"/>
      <c r="HS271" s="5"/>
      <c r="HT271" s="5"/>
      <c r="HU271" s="5"/>
      <c r="HV271" s="5"/>
      <c r="HW271" s="5"/>
      <c r="HX271" s="5"/>
      <c r="HY271" s="5"/>
      <c r="HZ271" s="5"/>
      <c r="IA271" s="5"/>
      <c r="IB271" s="5"/>
      <c r="IC271" s="5"/>
      <c r="ID271" s="5"/>
      <c r="IE271" s="5"/>
      <c r="IF271" s="5"/>
      <c r="IG271" s="5"/>
      <c r="IH271" s="5"/>
      <c r="II271" s="5"/>
      <c r="IJ271" s="5"/>
      <c r="IK271" s="5"/>
      <c r="IL271" s="5"/>
      <c r="IM271" s="5"/>
      <c r="IN271" s="5"/>
      <c r="IO271" s="5"/>
      <c r="IP271" s="5"/>
      <c r="IQ271" s="5"/>
      <c r="IR271" s="5"/>
      <c r="IS271" s="5"/>
      <c r="IT271" s="5"/>
      <c r="IU271" s="5"/>
      <c r="IV271" s="5"/>
    </row>
    <row r="272" spans="1:256" ht="12.75">
      <c r="A272" s="213" t="s">
        <v>209</v>
      </c>
      <c r="B272" s="290" t="s">
        <v>183</v>
      </c>
      <c r="C272" s="179"/>
      <c r="D272" s="171"/>
      <c r="E272" s="230"/>
      <c r="F272" s="230"/>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c r="DI272" s="5"/>
      <c r="DJ272" s="5"/>
      <c r="DK272" s="5"/>
      <c r="DL272" s="5"/>
      <c r="DM272" s="5"/>
      <c r="DN272" s="5"/>
      <c r="DO272" s="5"/>
      <c r="DP272" s="5"/>
      <c r="DQ272" s="5"/>
      <c r="DR272" s="5"/>
      <c r="DS272" s="5"/>
      <c r="DT272" s="5"/>
      <c r="DU272" s="5"/>
      <c r="DV272" s="5"/>
      <c r="DW272" s="5"/>
      <c r="DX272" s="5"/>
      <c r="DY272" s="5"/>
      <c r="DZ272" s="5"/>
      <c r="EA272" s="5"/>
      <c r="EB272" s="5"/>
      <c r="EC272" s="5"/>
      <c r="ED272" s="5"/>
      <c r="EE272" s="5"/>
      <c r="EF272" s="5"/>
      <c r="EG272" s="5"/>
      <c r="EH272" s="5"/>
      <c r="EI272" s="5"/>
      <c r="EJ272" s="5"/>
      <c r="EK272" s="5"/>
      <c r="EL272" s="5"/>
      <c r="EM272" s="5"/>
      <c r="EN272" s="5"/>
      <c r="EO272" s="5"/>
      <c r="EP272" s="5"/>
      <c r="EQ272" s="5"/>
      <c r="ER272" s="5"/>
      <c r="ES272" s="5"/>
      <c r="ET272" s="5"/>
      <c r="EU272" s="5"/>
      <c r="EV272" s="5"/>
      <c r="EW272" s="5"/>
      <c r="EX272" s="5"/>
      <c r="EY272" s="5"/>
      <c r="EZ272" s="5"/>
      <c r="FA272" s="5"/>
      <c r="FB272" s="5"/>
      <c r="FC272" s="5"/>
      <c r="FD272" s="5"/>
      <c r="FE272" s="5"/>
      <c r="FF272" s="5"/>
      <c r="FG272" s="5"/>
      <c r="FH272" s="5"/>
      <c r="FI272" s="5"/>
      <c r="FJ272" s="5"/>
      <c r="FK272" s="5"/>
      <c r="FL272" s="5"/>
      <c r="FM272" s="5"/>
      <c r="FN272" s="5"/>
      <c r="FO272" s="5"/>
      <c r="FP272" s="5"/>
      <c r="FQ272" s="5"/>
      <c r="FR272" s="5"/>
      <c r="FS272" s="5"/>
      <c r="FT272" s="5"/>
      <c r="FU272" s="5"/>
      <c r="FV272" s="5"/>
      <c r="FW272" s="5"/>
      <c r="FX272" s="5"/>
      <c r="FY272" s="5"/>
      <c r="FZ272" s="5"/>
      <c r="GA272" s="5"/>
      <c r="GB272" s="5"/>
      <c r="GC272" s="5"/>
      <c r="GD272" s="5"/>
      <c r="GE272" s="5"/>
      <c r="GF272" s="5"/>
      <c r="GG272" s="5"/>
      <c r="GH272" s="5"/>
      <c r="GI272" s="5"/>
      <c r="GJ272" s="5"/>
      <c r="GK272" s="5"/>
      <c r="GL272" s="5"/>
      <c r="GM272" s="5"/>
      <c r="GN272" s="5"/>
      <c r="GO272" s="5"/>
      <c r="GP272" s="5"/>
      <c r="GQ272" s="5"/>
      <c r="GR272" s="5"/>
      <c r="GS272" s="5"/>
      <c r="GT272" s="5"/>
      <c r="GU272" s="5"/>
      <c r="GV272" s="5"/>
      <c r="GW272" s="5"/>
      <c r="GX272" s="5"/>
      <c r="GY272" s="5"/>
      <c r="GZ272" s="5"/>
      <c r="HA272" s="5"/>
      <c r="HB272" s="5"/>
      <c r="HC272" s="5"/>
      <c r="HD272" s="5"/>
      <c r="HE272" s="5"/>
      <c r="HF272" s="5"/>
      <c r="HG272" s="5"/>
      <c r="HH272" s="5"/>
      <c r="HI272" s="5"/>
      <c r="HJ272" s="5"/>
      <c r="HK272" s="5"/>
      <c r="HL272" s="5"/>
      <c r="HM272" s="5"/>
      <c r="HN272" s="5"/>
      <c r="HO272" s="5"/>
      <c r="HP272" s="5"/>
      <c r="HQ272" s="5"/>
      <c r="HR272" s="5"/>
      <c r="HS272" s="5"/>
      <c r="HT272" s="5"/>
      <c r="HU272" s="5"/>
      <c r="HV272" s="5"/>
      <c r="HW272" s="5"/>
      <c r="HX272" s="5"/>
      <c r="HY272" s="5"/>
      <c r="HZ272" s="5"/>
      <c r="IA272" s="5"/>
      <c r="IB272" s="5"/>
      <c r="IC272" s="5"/>
      <c r="ID272" s="5"/>
      <c r="IE272" s="5"/>
      <c r="IF272" s="5"/>
      <c r="IG272" s="5"/>
      <c r="IH272" s="5"/>
      <c r="II272" s="5"/>
      <c r="IJ272" s="5"/>
      <c r="IK272" s="5"/>
      <c r="IL272" s="5"/>
      <c r="IM272" s="5"/>
      <c r="IN272" s="5"/>
      <c r="IO272" s="5"/>
      <c r="IP272" s="5"/>
      <c r="IQ272" s="5"/>
      <c r="IR272" s="5"/>
      <c r="IS272" s="5"/>
      <c r="IT272" s="5"/>
      <c r="IU272" s="5"/>
      <c r="IV272" s="5"/>
    </row>
    <row r="273" spans="1:256" ht="76.5">
      <c r="A273" s="213"/>
      <c r="B273" s="214" t="s">
        <v>184</v>
      </c>
      <c r="C273" s="179"/>
      <c r="D273" s="171"/>
      <c r="E273" s="230"/>
      <c r="F273" s="230"/>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c r="DI273" s="5"/>
      <c r="DJ273" s="5"/>
      <c r="DK273" s="5"/>
      <c r="DL273" s="5"/>
      <c r="DM273" s="5"/>
      <c r="DN273" s="5"/>
      <c r="DO273" s="5"/>
      <c r="DP273" s="5"/>
      <c r="DQ273" s="5"/>
      <c r="DR273" s="5"/>
      <c r="DS273" s="5"/>
      <c r="DT273" s="5"/>
      <c r="DU273" s="5"/>
      <c r="DV273" s="5"/>
      <c r="DW273" s="5"/>
      <c r="DX273" s="5"/>
      <c r="DY273" s="5"/>
      <c r="DZ273" s="5"/>
      <c r="EA273" s="5"/>
      <c r="EB273" s="5"/>
      <c r="EC273" s="5"/>
      <c r="ED273" s="5"/>
      <c r="EE273" s="5"/>
      <c r="EF273" s="5"/>
      <c r="EG273" s="5"/>
      <c r="EH273" s="5"/>
      <c r="EI273" s="5"/>
      <c r="EJ273" s="5"/>
      <c r="EK273" s="5"/>
      <c r="EL273" s="5"/>
      <c r="EM273" s="5"/>
      <c r="EN273" s="5"/>
      <c r="EO273" s="5"/>
      <c r="EP273" s="5"/>
      <c r="EQ273" s="5"/>
      <c r="ER273" s="5"/>
      <c r="ES273" s="5"/>
      <c r="ET273" s="5"/>
      <c r="EU273" s="5"/>
      <c r="EV273" s="5"/>
      <c r="EW273" s="5"/>
      <c r="EX273" s="5"/>
      <c r="EY273" s="5"/>
      <c r="EZ273" s="5"/>
      <c r="FA273" s="5"/>
      <c r="FB273" s="5"/>
      <c r="FC273" s="5"/>
      <c r="FD273" s="5"/>
      <c r="FE273" s="5"/>
      <c r="FF273" s="5"/>
      <c r="FG273" s="5"/>
      <c r="FH273" s="5"/>
      <c r="FI273" s="5"/>
      <c r="FJ273" s="5"/>
      <c r="FK273" s="5"/>
      <c r="FL273" s="5"/>
      <c r="FM273" s="5"/>
      <c r="FN273" s="5"/>
      <c r="FO273" s="5"/>
      <c r="FP273" s="5"/>
      <c r="FQ273" s="5"/>
      <c r="FR273" s="5"/>
      <c r="FS273" s="5"/>
      <c r="FT273" s="5"/>
      <c r="FU273" s="5"/>
      <c r="FV273" s="5"/>
      <c r="FW273" s="5"/>
      <c r="FX273" s="5"/>
      <c r="FY273" s="5"/>
      <c r="FZ273" s="5"/>
      <c r="GA273" s="5"/>
      <c r="GB273" s="5"/>
      <c r="GC273" s="5"/>
      <c r="GD273" s="5"/>
      <c r="GE273" s="5"/>
      <c r="GF273" s="5"/>
      <c r="GG273" s="5"/>
      <c r="GH273" s="5"/>
      <c r="GI273" s="5"/>
      <c r="GJ273" s="5"/>
      <c r="GK273" s="5"/>
      <c r="GL273" s="5"/>
      <c r="GM273" s="5"/>
      <c r="GN273" s="5"/>
      <c r="GO273" s="5"/>
      <c r="GP273" s="5"/>
      <c r="GQ273" s="5"/>
      <c r="GR273" s="5"/>
      <c r="GS273" s="5"/>
      <c r="GT273" s="5"/>
      <c r="GU273" s="5"/>
      <c r="GV273" s="5"/>
      <c r="GW273" s="5"/>
      <c r="GX273" s="5"/>
      <c r="GY273" s="5"/>
      <c r="GZ273" s="5"/>
      <c r="HA273" s="5"/>
      <c r="HB273" s="5"/>
      <c r="HC273" s="5"/>
      <c r="HD273" s="5"/>
      <c r="HE273" s="5"/>
      <c r="HF273" s="5"/>
      <c r="HG273" s="5"/>
      <c r="HH273" s="5"/>
      <c r="HI273" s="5"/>
      <c r="HJ273" s="5"/>
      <c r="HK273" s="5"/>
      <c r="HL273" s="5"/>
      <c r="HM273" s="5"/>
      <c r="HN273" s="5"/>
      <c r="HO273" s="5"/>
      <c r="HP273" s="5"/>
      <c r="HQ273" s="5"/>
      <c r="HR273" s="5"/>
      <c r="HS273" s="5"/>
      <c r="HT273" s="5"/>
      <c r="HU273" s="5"/>
      <c r="HV273" s="5"/>
      <c r="HW273" s="5"/>
      <c r="HX273" s="5"/>
      <c r="HY273" s="5"/>
      <c r="HZ273" s="5"/>
      <c r="IA273" s="5"/>
      <c r="IB273" s="5"/>
      <c r="IC273" s="5"/>
      <c r="ID273" s="5"/>
      <c r="IE273" s="5"/>
      <c r="IF273" s="5"/>
      <c r="IG273" s="5"/>
      <c r="IH273" s="5"/>
      <c r="II273" s="5"/>
      <c r="IJ273" s="5"/>
      <c r="IK273" s="5"/>
      <c r="IL273" s="5"/>
      <c r="IM273" s="5"/>
      <c r="IN273" s="5"/>
      <c r="IO273" s="5"/>
      <c r="IP273" s="5"/>
      <c r="IQ273" s="5"/>
      <c r="IR273" s="5"/>
      <c r="IS273" s="5"/>
      <c r="IT273" s="5"/>
      <c r="IU273" s="5"/>
      <c r="IV273" s="5"/>
    </row>
    <row r="274" spans="1:256" ht="12.75">
      <c r="A274" s="6"/>
      <c r="B274" s="261" t="s">
        <v>177</v>
      </c>
      <c r="C274" s="179"/>
      <c r="D274" s="171"/>
      <c r="E274" s="230"/>
      <c r="F274" s="230"/>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c r="DI274" s="5"/>
      <c r="DJ274" s="5"/>
      <c r="DK274" s="5"/>
      <c r="DL274" s="5"/>
      <c r="DM274" s="5"/>
      <c r="DN274" s="5"/>
      <c r="DO274" s="5"/>
      <c r="DP274" s="5"/>
      <c r="DQ274" s="5"/>
      <c r="DR274" s="5"/>
      <c r="DS274" s="5"/>
      <c r="DT274" s="5"/>
      <c r="DU274" s="5"/>
      <c r="DV274" s="5"/>
      <c r="DW274" s="5"/>
      <c r="DX274" s="5"/>
      <c r="DY274" s="5"/>
      <c r="DZ274" s="5"/>
      <c r="EA274" s="5"/>
      <c r="EB274" s="5"/>
      <c r="EC274" s="5"/>
      <c r="ED274" s="5"/>
      <c r="EE274" s="5"/>
      <c r="EF274" s="5"/>
      <c r="EG274" s="5"/>
      <c r="EH274" s="5"/>
      <c r="EI274" s="5"/>
      <c r="EJ274" s="5"/>
      <c r="EK274" s="5"/>
      <c r="EL274" s="5"/>
      <c r="EM274" s="5"/>
      <c r="EN274" s="5"/>
      <c r="EO274" s="5"/>
      <c r="EP274" s="5"/>
      <c r="EQ274" s="5"/>
      <c r="ER274" s="5"/>
      <c r="ES274" s="5"/>
      <c r="ET274" s="5"/>
      <c r="EU274" s="5"/>
      <c r="EV274" s="5"/>
      <c r="EW274" s="5"/>
      <c r="EX274" s="5"/>
      <c r="EY274" s="5"/>
      <c r="EZ274" s="5"/>
      <c r="FA274" s="5"/>
      <c r="FB274" s="5"/>
      <c r="FC274" s="5"/>
      <c r="FD274" s="5"/>
      <c r="FE274" s="5"/>
      <c r="FF274" s="5"/>
      <c r="FG274" s="5"/>
      <c r="FH274" s="5"/>
      <c r="FI274" s="5"/>
      <c r="FJ274" s="5"/>
      <c r="FK274" s="5"/>
      <c r="FL274" s="5"/>
      <c r="FM274" s="5"/>
      <c r="FN274" s="5"/>
      <c r="FO274" s="5"/>
      <c r="FP274" s="5"/>
      <c r="FQ274" s="5"/>
      <c r="FR274" s="5"/>
      <c r="FS274" s="5"/>
      <c r="FT274" s="5"/>
      <c r="FU274" s="5"/>
      <c r="FV274" s="5"/>
      <c r="FW274" s="5"/>
      <c r="FX274" s="5"/>
      <c r="FY274" s="5"/>
      <c r="FZ274" s="5"/>
      <c r="GA274" s="5"/>
      <c r="GB274" s="5"/>
      <c r="GC274" s="5"/>
      <c r="GD274" s="5"/>
      <c r="GE274" s="5"/>
      <c r="GF274" s="5"/>
      <c r="GG274" s="5"/>
      <c r="GH274" s="5"/>
      <c r="GI274" s="5"/>
      <c r="GJ274" s="5"/>
      <c r="GK274" s="5"/>
      <c r="GL274" s="5"/>
      <c r="GM274" s="5"/>
      <c r="GN274" s="5"/>
      <c r="GO274" s="5"/>
      <c r="GP274" s="5"/>
      <c r="GQ274" s="5"/>
      <c r="GR274" s="5"/>
      <c r="GS274" s="5"/>
      <c r="GT274" s="5"/>
      <c r="GU274" s="5"/>
      <c r="GV274" s="5"/>
      <c r="GW274" s="5"/>
      <c r="GX274" s="5"/>
      <c r="GY274" s="5"/>
      <c r="GZ274" s="5"/>
      <c r="HA274" s="5"/>
      <c r="HB274" s="5"/>
      <c r="HC274" s="5"/>
      <c r="HD274" s="5"/>
      <c r="HE274" s="5"/>
      <c r="HF274" s="5"/>
      <c r="HG274" s="5"/>
      <c r="HH274" s="5"/>
      <c r="HI274" s="5"/>
      <c r="HJ274" s="5"/>
      <c r="HK274" s="5"/>
      <c r="HL274" s="5"/>
      <c r="HM274" s="5"/>
      <c r="HN274" s="5"/>
      <c r="HO274" s="5"/>
      <c r="HP274" s="5"/>
      <c r="HQ274" s="5"/>
      <c r="HR274" s="5"/>
      <c r="HS274" s="5"/>
      <c r="HT274" s="5"/>
      <c r="HU274" s="5"/>
      <c r="HV274" s="5"/>
      <c r="HW274" s="5"/>
      <c r="HX274" s="5"/>
      <c r="HY274" s="5"/>
      <c r="HZ274" s="5"/>
      <c r="IA274" s="5"/>
      <c r="IB274" s="5"/>
      <c r="IC274" s="5"/>
      <c r="ID274" s="5"/>
      <c r="IE274" s="5"/>
      <c r="IF274" s="5"/>
      <c r="IG274" s="5"/>
      <c r="IH274" s="5"/>
      <c r="II274" s="5"/>
      <c r="IJ274" s="5"/>
      <c r="IK274" s="5"/>
      <c r="IL274" s="5"/>
      <c r="IM274" s="5"/>
      <c r="IN274" s="5"/>
      <c r="IO274" s="5"/>
      <c r="IP274" s="5"/>
      <c r="IQ274" s="5"/>
      <c r="IR274" s="5"/>
      <c r="IS274" s="5"/>
      <c r="IT274" s="5"/>
      <c r="IU274" s="5"/>
      <c r="IV274" s="5"/>
    </row>
    <row r="275" spans="1:256" ht="12.75">
      <c r="A275" s="6"/>
      <c r="B275" s="261" t="s">
        <v>178</v>
      </c>
      <c r="C275" s="182" t="s">
        <v>133</v>
      </c>
      <c r="D275" s="171">
        <f>3.7*2+3.5*2+3.8*2</f>
        <v>22</v>
      </c>
      <c r="E275" s="230"/>
      <c r="F275" s="230">
        <f>D275*E275</f>
        <v>0</v>
      </c>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c r="DI275" s="5"/>
      <c r="DJ275" s="5"/>
      <c r="DK275" s="5"/>
      <c r="DL275" s="5"/>
      <c r="DM275" s="5"/>
      <c r="DN275" s="5"/>
      <c r="DO275" s="5"/>
      <c r="DP275" s="5"/>
      <c r="DQ275" s="5"/>
      <c r="DR275" s="5"/>
      <c r="DS275" s="5"/>
      <c r="DT275" s="5"/>
      <c r="DU275" s="5"/>
      <c r="DV275" s="5"/>
      <c r="DW275" s="5"/>
      <c r="DX275" s="5"/>
      <c r="DY275" s="5"/>
      <c r="DZ275" s="5"/>
      <c r="EA275" s="5"/>
      <c r="EB275" s="5"/>
      <c r="EC275" s="5"/>
      <c r="ED275" s="5"/>
      <c r="EE275" s="5"/>
      <c r="EF275" s="5"/>
      <c r="EG275" s="5"/>
      <c r="EH275" s="5"/>
      <c r="EI275" s="5"/>
      <c r="EJ275" s="5"/>
      <c r="EK275" s="5"/>
      <c r="EL275" s="5"/>
      <c r="EM275" s="5"/>
      <c r="EN275" s="5"/>
      <c r="EO275" s="5"/>
      <c r="EP275" s="5"/>
      <c r="EQ275" s="5"/>
      <c r="ER275" s="5"/>
      <c r="ES275" s="5"/>
      <c r="ET275" s="5"/>
      <c r="EU275" s="5"/>
      <c r="EV275" s="5"/>
      <c r="EW275" s="5"/>
      <c r="EX275" s="5"/>
      <c r="EY275" s="5"/>
      <c r="EZ275" s="5"/>
      <c r="FA275" s="5"/>
      <c r="FB275" s="5"/>
      <c r="FC275" s="5"/>
      <c r="FD275" s="5"/>
      <c r="FE275" s="5"/>
      <c r="FF275" s="5"/>
      <c r="FG275" s="5"/>
      <c r="FH275" s="5"/>
      <c r="FI275" s="5"/>
      <c r="FJ275" s="5"/>
      <c r="FK275" s="5"/>
      <c r="FL275" s="5"/>
      <c r="FM275" s="5"/>
      <c r="FN275" s="5"/>
      <c r="FO275" s="5"/>
      <c r="FP275" s="5"/>
      <c r="FQ275" s="5"/>
      <c r="FR275" s="5"/>
      <c r="FS275" s="5"/>
      <c r="FT275" s="5"/>
      <c r="FU275" s="5"/>
      <c r="FV275" s="5"/>
      <c r="FW275" s="5"/>
      <c r="FX275" s="5"/>
      <c r="FY275" s="5"/>
      <c r="FZ275" s="5"/>
      <c r="GA275" s="5"/>
      <c r="GB275" s="5"/>
      <c r="GC275" s="5"/>
      <c r="GD275" s="5"/>
      <c r="GE275" s="5"/>
      <c r="GF275" s="5"/>
      <c r="GG275" s="5"/>
      <c r="GH275" s="5"/>
      <c r="GI275" s="5"/>
      <c r="GJ275" s="5"/>
      <c r="GK275" s="5"/>
      <c r="GL275" s="5"/>
      <c r="GM275" s="5"/>
      <c r="GN275" s="5"/>
      <c r="GO275" s="5"/>
      <c r="GP275" s="5"/>
      <c r="GQ275" s="5"/>
      <c r="GR275" s="5"/>
      <c r="GS275" s="5"/>
      <c r="GT275" s="5"/>
      <c r="GU275" s="5"/>
      <c r="GV275" s="5"/>
      <c r="GW275" s="5"/>
      <c r="GX275" s="5"/>
      <c r="GY275" s="5"/>
      <c r="GZ275" s="5"/>
      <c r="HA275" s="5"/>
      <c r="HB275" s="5"/>
      <c r="HC275" s="5"/>
      <c r="HD275" s="5"/>
      <c r="HE275" s="5"/>
      <c r="HF275" s="5"/>
      <c r="HG275" s="5"/>
      <c r="HH275" s="5"/>
      <c r="HI275" s="5"/>
      <c r="HJ275" s="5"/>
      <c r="HK275" s="5"/>
      <c r="HL275" s="5"/>
      <c r="HM275" s="5"/>
      <c r="HN275" s="5"/>
      <c r="HO275" s="5"/>
      <c r="HP275" s="5"/>
      <c r="HQ275" s="5"/>
      <c r="HR275" s="5"/>
      <c r="HS275" s="5"/>
      <c r="HT275" s="5"/>
      <c r="HU275" s="5"/>
      <c r="HV275" s="5"/>
      <c r="HW275" s="5"/>
      <c r="HX275" s="5"/>
      <c r="HY275" s="5"/>
      <c r="HZ275" s="5"/>
      <c r="IA275" s="5"/>
      <c r="IB275" s="5"/>
      <c r="IC275" s="5"/>
      <c r="ID275" s="5"/>
      <c r="IE275" s="5"/>
      <c r="IF275" s="5"/>
      <c r="IG275" s="5"/>
      <c r="IH275" s="5"/>
      <c r="II275" s="5"/>
      <c r="IJ275" s="5"/>
      <c r="IK275" s="5"/>
      <c r="IL275" s="5"/>
      <c r="IM275" s="5"/>
      <c r="IN275" s="5"/>
      <c r="IO275" s="5"/>
      <c r="IP275" s="5"/>
      <c r="IQ275" s="5"/>
      <c r="IR275" s="5"/>
      <c r="IS275" s="5"/>
      <c r="IT275" s="5"/>
      <c r="IU275" s="5"/>
      <c r="IV275" s="5"/>
    </row>
    <row r="276" spans="1:256" ht="12.75">
      <c r="A276" s="6"/>
      <c r="B276" s="261"/>
      <c r="C276" s="179"/>
      <c r="D276" s="171"/>
      <c r="E276" s="230"/>
      <c r="F276" s="230"/>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c r="DI276" s="5"/>
      <c r="DJ276" s="5"/>
      <c r="DK276" s="5"/>
      <c r="DL276" s="5"/>
      <c r="DM276" s="5"/>
      <c r="DN276" s="5"/>
      <c r="DO276" s="5"/>
      <c r="DP276" s="5"/>
      <c r="DQ276" s="5"/>
      <c r="DR276" s="5"/>
      <c r="DS276" s="5"/>
      <c r="DT276" s="5"/>
      <c r="DU276" s="5"/>
      <c r="DV276" s="5"/>
      <c r="DW276" s="5"/>
      <c r="DX276" s="5"/>
      <c r="DY276" s="5"/>
      <c r="DZ276" s="5"/>
      <c r="EA276" s="5"/>
      <c r="EB276" s="5"/>
      <c r="EC276" s="5"/>
      <c r="ED276" s="5"/>
      <c r="EE276" s="5"/>
      <c r="EF276" s="5"/>
      <c r="EG276" s="5"/>
      <c r="EH276" s="5"/>
      <c r="EI276" s="5"/>
      <c r="EJ276" s="5"/>
      <c r="EK276" s="5"/>
      <c r="EL276" s="5"/>
      <c r="EM276" s="5"/>
      <c r="EN276" s="5"/>
      <c r="EO276" s="5"/>
      <c r="EP276" s="5"/>
      <c r="EQ276" s="5"/>
      <c r="ER276" s="5"/>
      <c r="ES276" s="5"/>
      <c r="ET276" s="5"/>
      <c r="EU276" s="5"/>
      <c r="EV276" s="5"/>
      <c r="EW276" s="5"/>
      <c r="EX276" s="5"/>
      <c r="EY276" s="5"/>
      <c r="EZ276" s="5"/>
      <c r="FA276" s="5"/>
      <c r="FB276" s="5"/>
      <c r="FC276" s="5"/>
      <c r="FD276" s="5"/>
      <c r="FE276" s="5"/>
      <c r="FF276" s="5"/>
      <c r="FG276" s="5"/>
      <c r="FH276" s="5"/>
      <c r="FI276" s="5"/>
      <c r="FJ276" s="5"/>
      <c r="FK276" s="5"/>
      <c r="FL276" s="5"/>
      <c r="FM276" s="5"/>
      <c r="FN276" s="5"/>
      <c r="FO276" s="5"/>
      <c r="FP276" s="5"/>
      <c r="FQ276" s="5"/>
      <c r="FR276" s="5"/>
      <c r="FS276" s="5"/>
      <c r="FT276" s="5"/>
      <c r="FU276" s="5"/>
      <c r="FV276" s="5"/>
      <c r="FW276" s="5"/>
      <c r="FX276" s="5"/>
      <c r="FY276" s="5"/>
      <c r="FZ276" s="5"/>
      <c r="GA276" s="5"/>
      <c r="GB276" s="5"/>
      <c r="GC276" s="5"/>
      <c r="GD276" s="5"/>
      <c r="GE276" s="5"/>
      <c r="GF276" s="5"/>
      <c r="GG276" s="5"/>
      <c r="GH276" s="5"/>
      <c r="GI276" s="5"/>
      <c r="GJ276" s="5"/>
      <c r="GK276" s="5"/>
      <c r="GL276" s="5"/>
      <c r="GM276" s="5"/>
      <c r="GN276" s="5"/>
      <c r="GO276" s="5"/>
      <c r="GP276" s="5"/>
      <c r="GQ276" s="5"/>
      <c r="GR276" s="5"/>
      <c r="GS276" s="5"/>
      <c r="GT276" s="5"/>
      <c r="GU276" s="5"/>
      <c r="GV276" s="5"/>
      <c r="GW276" s="5"/>
      <c r="GX276" s="5"/>
      <c r="GY276" s="5"/>
      <c r="GZ276" s="5"/>
      <c r="HA276" s="5"/>
      <c r="HB276" s="5"/>
      <c r="HC276" s="5"/>
      <c r="HD276" s="5"/>
      <c r="HE276" s="5"/>
      <c r="HF276" s="5"/>
      <c r="HG276" s="5"/>
      <c r="HH276" s="5"/>
      <c r="HI276" s="5"/>
      <c r="HJ276" s="5"/>
      <c r="HK276" s="5"/>
      <c r="HL276" s="5"/>
      <c r="HM276" s="5"/>
      <c r="HN276" s="5"/>
      <c r="HO276" s="5"/>
      <c r="HP276" s="5"/>
      <c r="HQ276" s="5"/>
      <c r="HR276" s="5"/>
      <c r="HS276" s="5"/>
      <c r="HT276" s="5"/>
      <c r="HU276" s="5"/>
      <c r="HV276" s="5"/>
      <c r="HW276" s="5"/>
      <c r="HX276" s="5"/>
      <c r="HY276" s="5"/>
      <c r="HZ276" s="5"/>
      <c r="IA276" s="5"/>
      <c r="IB276" s="5"/>
      <c r="IC276" s="5"/>
      <c r="ID276" s="5"/>
      <c r="IE276" s="5"/>
      <c r="IF276" s="5"/>
      <c r="IG276" s="5"/>
      <c r="IH276" s="5"/>
      <c r="II276" s="5"/>
      <c r="IJ276" s="5"/>
      <c r="IK276" s="5"/>
      <c r="IL276" s="5"/>
      <c r="IM276" s="5"/>
      <c r="IN276" s="5"/>
      <c r="IO276" s="5"/>
      <c r="IP276" s="5"/>
      <c r="IQ276" s="5"/>
      <c r="IR276" s="5"/>
      <c r="IS276" s="5"/>
      <c r="IT276" s="5"/>
      <c r="IU276" s="5"/>
      <c r="IV276" s="5"/>
    </row>
    <row r="277" spans="1:256" ht="12.75">
      <c r="A277" s="213" t="s">
        <v>210</v>
      </c>
      <c r="B277" s="290" t="s">
        <v>185</v>
      </c>
      <c r="C277" s="179"/>
      <c r="D277" s="171"/>
      <c r="E277" s="230"/>
      <c r="F277" s="230"/>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c r="DI277" s="5"/>
      <c r="DJ277" s="5"/>
      <c r="DK277" s="5"/>
      <c r="DL277" s="5"/>
      <c r="DM277" s="5"/>
      <c r="DN277" s="5"/>
      <c r="DO277" s="5"/>
      <c r="DP277" s="5"/>
      <c r="DQ277" s="5"/>
      <c r="DR277" s="5"/>
      <c r="DS277" s="5"/>
      <c r="DT277" s="5"/>
      <c r="DU277" s="5"/>
      <c r="DV277" s="5"/>
      <c r="DW277" s="5"/>
      <c r="DX277" s="5"/>
      <c r="DY277" s="5"/>
      <c r="DZ277" s="5"/>
      <c r="EA277" s="5"/>
      <c r="EB277" s="5"/>
      <c r="EC277" s="5"/>
      <c r="ED277" s="5"/>
      <c r="EE277" s="5"/>
      <c r="EF277" s="5"/>
      <c r="EG277" s="5"/>
      <c r="EH277" s="5"/>
      <c r="EI277" s="5"/>
      <c r="EJ277" s="5"/>
      <c r="EK277" s="5"/>
      <c r="EL277" s="5"/>
      <c r="EM277" s="5"/>
      <c r="EN277" s="5"/>
      <c r="EO277" s="5"/>
      <c r="EP277" s="5"/>
      <c r="EQ277" s="5"/>
      <c r="ER277" s="5"/>
      <c r="ES277" s="5"/>
      <c r="ET277" s="5"/>
      <c r="EU277" s="5"/>
      <c r="EV277" s="5"/>
      <c r="EW277" s="5"/>
      <c r="EX277" s="5"/>
      <c r="EY277" s="5"/>
      <c r="EZ277" s="5"/>
      <c r="FA277" s="5"/>
      <c r="FB277" s="5"/>
      <c r="FC277" s="5"/>
      <c r="FD277" s="5"/>
      <c r="FE277" s="5"/>
      <c r="FF277" s="5"/>
      <c r="FG277" s="5"/>
      <c r="FH277" s="5"/>
      <c r="FI277" s="5"/>
      <c r="FJ277" s="5"/>
      <c r="FK277" s="5"/>
      <c r="FL277" s="5"/>
      <c r="FM277" s="5"/>
      <c r="FN277" s="5"/>
      <c r="FO277" s="5"/>
      <c r="FP277" s="5"/>
      <c r="FQ277" s="5"/>
      <c r="FR277" s="5"/>
      <c r="FS277" s="5"/>
      <c r="FT277" s="5"/>
      <c r="FU277" s="5"/>
      <c r="FV277" s="5"/>
      <c r="FW277" s="5"/>
      <c r="FX277" s="5"/>
      <c r="FY277" s="5"/>
      <c r="FZ277" s="5"/>
      <c r="GA277" s="5"/>
      <c r="GB277" s="5"/>
      <c r="GC277" s="5"/>
      <c r="GD277" s="5"/>
      <c r="GE277" s="5"/>
      <c r="GF277" s="5"/>
      <c r="GG277" s="5"/>
      <c r="GH277" s="5"/>
      <c r="GI277" s="5"/>
      <c r="GJ277" s="5"/>
      <c r="GK277" s="5"/>
      <c r="GL277" s="5"/>
      <c r="GM277" s="5"/>
      <c r="GN277" s="5"/>
      <c r="GO277" s="5"/>
      <c r="GP277" s="5"/>
      <c r="GQ277" s="5"/>
      <c r="GR277" s="5"/>
      <c r="GS277" s="5"/>
      <c r="GT277" s="5"/>
      <c r="GU277" s="5"/>
      <c r="GV277" s="5"/>
      <c r="GW277" s="5"/>
      <c r="GX277" s="5"/>
      <c r="GY277" s="5"/>
      <c r="GZ277" s="5"/>
      <c r="HA277" s="5"/>
      <c r="HB277" s="5"/>
      <c r="HC277" s="5"/>
      <c r="HD277" s="5"/>
      <c r="HE277" s="5"/>
      <c r="HF277" s="5"/>
      <c r="HG277" s="5"/>
      <c r="HH277" s="5"/>
      <c r="HI277" s="5"/>
      <c r="HJ277" s="5"/>
      <c r="HK277" s="5"/>
      <c r="HL277" s="5"/>
      <c r="HM277" s="5"/>
      <c r="HN277" s="5"/>
      <c r="HO277" s="5"/>
      <c r="HP277" s="5"/>
      <c r="HQ277" s="5"/>
      <c r="HR277" s="5"/>
      <c r="HS277" s="5"/>
      <c r="HT277" s="5"/>
      <c r="HU277" s="5"/>
      <c r="HV277" s="5"/>
      <c r="HW277" s="5"/>
      <c r="HX277" s="5"/>
      <c r="HY277" s="5"/>
      <c r="HZ277" s="5"/>
      <c r="IA277" s="5"/>
      <c r="IB277" s="5"/>
      <c r="IC277" s="5"/>
      <c r="ID277" s="5"/>
      <c r="IE277" s="5"/>
      <c r="IF277" s="5"/>
      <c r="IG277" s="5"/>
      <c r="IH277" s="5"/>
      <c r="II277" s="5"/>
      <c r="IJ277" s="5"/>
      <c r="IK277" s="5"/>
      <c r="IL277" s="5"/>
      <c r="IM277" s="5"/>
      <c r="IN277" s="5"/>
      <c r="IO277" s="5"/>
      <c r="IP277" s="5"/>
      <c r="IQ277" s="5"/>
      <c r="IR277" s="5"/>
      <c r="IS277" s="5"/>
      <c r="IT277" s="5"/>
      <c r="IU277" s="5"/>
      <c r="IV277" s="5"/>
    </row>
    <row r="278" spans="1:256" ht="76.5">
      <c r="A278" s="6"/>
      <c r="B278" s="261" t="s">
        <v>180</v>
      </c>
      <c r="C278" s="179"/>
      <c r="D278" s="171"/>
      <c r="E278" s="230"/>
      <c r="F278" s="230"/>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c r="DI278" s="5"/>
      <c r="DJ278" s="5"/>
      <c r="DK278" s="5"/>
      <c r="DL278" s="5"/>
      <c r="DM278" s="5"/>
      <c r="DN278" s="5"/>
      <c r="DO278" s="5"/>
      <c r="DP278" s="5"/>
      <c r="DQ278" s="5"/>
      <c r="DR278" s="5"/>
      <c r="DS278" s="5"/>
      <c r="DT278" s="5"/>
      <c r="DU278" s="5"/>
      <c r="DV278" s="5"/>
      <c r="DW278" s="5"/>
      <c r="DX278" s="5"/>
      <c r="DY278" s="5"/>
      <c r="DZ278" s="5"/>
      <c r="EA278" s="5"/>
      <c r="EB278" s="5"/>
      <c r="EC278" s="5"/>
      <c r="ED278" s="5"/>
      <c r="EE278" s="5"/>
      <c r="EF278" s="5"/>
      <c r="EG278" s="5"/>
      <c r="EH278" s="5"/>
      <c r="EI278" s="5"/>
      <c r="EJ278" s="5"/>
      <c r="EK278" s="5"/>
      <c r="EL278" s="5"/>
      <c r="EM278" s="5"/>
      <c r="EN278" s="5"/>
      <c r="EO278" s="5"/>
      <c r="EP278" s="5"/>
      <c r="EQ278" s="5"/>
      <c r="ER278" s="5"/>
      <c r="ES278" s="5"/>
      <c r="ET278" s="5"/>
      <c r="EU278" s="5"/>
      <c r="EV278" s="5"/>
      <c r="EW278" s="5"/>
      <c r="EX278" s="5"/>
      <c r="EY278" s="5"/>
      <c r="EZ278" s="5"/>
      <c r="FA278" s="5"/>
      <c r="FB278" s="5"/>
      <c r="FC278" s="5"/>
      <c r="FD278" s="5"/>
      <c r="FE278" s="5"/>
      <c r="FF278" s="5"/>
      <c r="FG278" s="5"/>
      <c r="FH278" s="5"/>
      <c r="FI278" s="5"/>
      <c r="FJ278" s="5"/>
      <c r="FK278" s="5"/>
      <c r="FL278" s="5"/>
      <c r="FM278" s="5"/>
      <c r="FN278" s="5"/>
      <c r="FO278" s="5"/>
      <c r="FP278" s="5"/>
      <c r="FQ278" s="5"/>
      <c r="FR278" s="5"/>
      <c r="FS278" s="5"/>
      <c r="FT278" s="5"/>
      <c r="FU278" s="5"/>
      <c r="FV278" s="5"/>
      <c r="FW278" s="5"/>
      <c r="FX278" s="5"/>
      <c r="FY278" s="5"/>
      <c r="FZ278" s="5"/>
      <c r="GA278" s="5"/>
      <c r="GB278" s="5"/>
      <c r="GC278" s="5"/>
      <c r="GD278" s="5"/>
      <c r="GE278" s="5"/>
      <c r="GF278" s="5"/>
      <c r="GG278" s="5"/>
      <c r="GH278" s="5"/>
      <c r="GI278" s="5"/>
      <c r="GJ278" s="5"/>
      <c r="GK278" s="5"/>
      <c r="GL278" s="5"/>
      <c r="GM278" s="5"/>
      <c r="GN278" s="5"/>
      <c r="GO278" s="5"/>
      <c r="GP278" s="5"/>
      <c r="GQ278" s="5"/>
      <c r="GR278" s="5"/>
      <c r="GS278" s="5"/>
      <c r="GT278" s="5"/>
      <c r="GU278" s="5"/>
      <c r="GV278" s="5"/>
      <c r="GW278" s="5"/>
      <c r="GX278" s="5"/>
      <c r="GY278" s="5"/>
      <c r="GZ278" s="5"/>
      <c r="HA278" s="5"/>
      <c r="HB278" s="5"/>
      <c r="HC278" s="5"/>
      <c r="HD278" s="5"/>
      <c r="HE278" s="5"/>
      <c r="HF278" s="5"/>
      <c r="HG278" s="5"/>
      <c r="HH278" s="5"/>
      <c r="HI278" s="5"/>
      <c r="HJ278" s="5"/>
      <c r="HK278" s="5"/>
      <c r="HL278" s="5"/>
      <c r="HM278" s="5"/>
      <c r="HN278" s="5"/>
      <c r="HO278" s="5"/>
      <c r="HP278" s="5"/>
      <c r="HQ278" s="5"/>
      <c r="HR278" s="5"/>
      <c r="HS278" s="5"/>
      <c r="HT278" s="5"/>
      <c r="HU278" s="5"/>
      <c r="HV278" s="5"/>
      <c r="HW278" s="5"/>
      <c r="HX278" s="5"/>
      <c r="HY278" s="5"/>
      <c r="HZ278" s="5"/>
      <c r="IA278" s="5"/>
      <c r="IB278" s="5"/>
      <c r="IC278" s="5"/>
      <c r="ID278" s="5"/>
      <c r="IE278" s="5"/>
      <c r="IF278" s="5"/>
      <c r="IG278" s="5"/>
      <c r="IH278" s="5"/>
      <c r="II278" s="5"/>
      <c r="IJ278" s="5"/>
      <c r="IK278" s="5"/>
      <c r="IL278" s="5"/>
      <c r="IM278" s="5"/>
      <c r="IN278" s="5"/>
      <c r="IO278" s="5"/>
      <c r="IP278" s="5"/>
      <c r="IQ278" s="5"/>
      <c r="IR278" s="5"/>
      <c r="IS278" s="5"/>
      <c r="IT278" s="5"/>
      <c r="IU278" s="5"/>
      <c r="IV278" s="5"/>
    </row>
    <row r="279" spans="1:256" ht="12.75">
      <c r="A279" s="6"/>
      <c r="B279" s="261"/>
      <c r="C279" s="182" t="s">
        <v>133</v>
      </c>
      <c r="D279" s="171">
        <v>80</v>
      </c>
      <c r="E279" s="230"/>
      <c r="F279" s="230">
        <f>D279*E279</f>
        <v>0</v>
      </c>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c r="DI279" s="5"/>
      <c r="DJ279" s="5"/>
      <c r="DK279" s="5"/>
      <c r="DL279" s="5"/>
      <c r="DM279" s="5"/>
      <c r="DN279" s="5"/>
      <c r="DO279" s="5"/>
      <c r="DP279" s="5"/>
      <c r="DQ279" s="5"/>
      <c r="DR279" s="5"/>
      <c r="DS279" s="5"/>
      <c r="DT279" s="5"/>
      <c r="DU279" s="5"/>
      <c r="DV279" s="5"/>
      <c r="DW279" s="5"/>
      <c r="DX279" s="5"/>
      <c r="DY279" s="5"/>
      <c r="DZ279" s="5"/>
      <c r="EA279" s="5"/>
      <c r="EB279" s="5"/>
      <c r="EC279" s="5"/>
      <c r="ED279" s="5"/>
      <c r="EE279" s="5"/>
      <c r="EF279" s="5"/>
      <c r="EG279" s="5"/>
      <c r="EH279" s="5"/>
      <c r="EI279" s="5"/>
      <c r="EJ279" s="5"/>
      <c r="EK279" s="5"/>
      <c r="EL279" s="5"/>
      <c r="EM279" s="5"/>
      <c r="EN279" s="5"/>
      <c r="EO279" s="5"/>
      <c r="EP279" s="5"/>
      <c r="EQ279" s="5"/>
      <c r="ER279" s="5"/>
      <c r="ES279" s="5"/>
      <c r="ET279" s="5"/>
      <c r="EU279" s="5"/>
      <c r="EV279" s="5"/>
      <c r="EW279" s="5"/>
      <c r="EX279" s="5"/>
      <c r="EY279" s="5"/>
      <c r="EZ279" s="5"/>
      <c r="FA279" s="5"/>
      <c r="FB279" s="5"/>
      <c r="FC279" s="5"/>
      <c r="FD279" s="5"/>
      <c r="FE279" s="5"/>
      <c r="FF279" s="5"/>
      <c r="FG279" s="5"/>
      <c r="FH279" s="5"/>
      <c r="FI279" s="5"/>
      <c r="FJ279" s="5"/>
      <c r="FK279" s="5"/>
      <c r="FL279" s="5"/>
      <c r="FM279" s="5"/>
      <c r="FN279" s="5"/>
      <c r="FO279" s="5"/>
      <c r="FP279" s="5"/>
      <c r="FQ279" s="5"/>
      <c r="FR279" s="5"/>
      <c r="FS279" s="5"/>
      <c r="FT279" s="5"/>
      <c r="FU279" s="5"/>
      <c r="FV279" s="5"/>
      <c r="FW279" s="5"/>
      <c r="FX279" s="5"/>
      <c r="FY279" s="5"/>
      <c r="FZ279" s="5"/>
      <c r="GA279" s="5"/>
      <c r="GB279" s="5"/>
      <c r="GC279" s="5"/>
      <c r="GD279" s="5"/>
      <c r="GE279" s="5"/>
      <c r="GF279" s="5"/>
      <c r="GG279" s="5"/>
      <c r="GH279" s="5"/>
      <c r="GI279" s="5"/>
      <c r="GJ279" s="5"/>
      <c r="GK279" s="5"/>
      <c r="GL279" s="5"/>
      <c r="GM279" s="5"/>
      <c r="GN279" s="5"/>
      <c r="GO279" s="5"/>
      <c r="GP279" s="5"/>
      <c r="GQ279" s="5"/>
      <c r="GR279" s="5"/>
      <c r="GS279" s="5"/>
      <c r="GT279" s="5"/>
      <c r="GU279" s="5"/>
      <c r="GV279" s="5"/>
      <c r="GW279" s="5"/>
      <c r="GX279" s="5"/>
      <c r="GY279" s="5"/>
      <c r="GZ279" s="5"/>
      <c r="HA279" s="5"/>
      <c r="HB279" s="5"/>
      <c r="HC279" s="5"/>
      <c r="HD279" s="5"/>
      <c r="HE279" s="5"/>
      <c r="HF279" s="5"/>
      <c r="HG279" s="5"/>
      <c r="HH279" s="5"/>
      <c r="HI279" s="5"/>
      <c r="HJ279" s="5"/>
      <c r="HK279" s="5"/>
      <c r="HL279" s="5"/>
      <c r="HM279" s="5"/>
      <c r="HN279" s="5"/>
      <c r="HO279" s="5"/>
      <c r="HP279" s="5"/>
      <c r="HQ279" s="5"/>
      <c r="HR279" s="5"/>
      <c r="HS279" s="5"/>
      <c r="HT279" s="5"/>
      <c r="HU279" s="5"/>
      <c r="HV279" s="5"/>
      <c r="HW279" s="5"/>
      <c r="HX279" s="5"/>
      <c r="HY279" s="5"/>
      <c r="HZ279" s="5"/>
      <c r="IA279" s="5"/>
      <c r="IB279" s="5"/>
      <c r="IC279" s="5"/>
      <c r="ID279" s="5"/>
      <c r="IE279" s="5"/>
      <c r="IF279" s="5"/>
      <c r="IG279" s="5"/>
      <c r="IH279" s="5"/>
      <c r="II279" s="5"/>
      <c r="IJ279" s="5"/>
      <c r="IK279" s="5"/>
      <c r="IL279" s="5"/>
      <c r="IM279" s="5"/>
      <c r="IN279" s="5"/>
      <c r="IO279" s="5"/>
      <c r="IP279" s="5"/>
      <c r="IQ279" s="5"/>
      <c r="IR279" s="5"/>
      <c r="IS279" s="5"/>
      <c r="IT279" s="5"/>
      <c r="IU279" s="5"/>
      <c r="IV279" s="5"/>
    </row>
    <row r="280" spans="1:256" ht="12.75">
      <c r="A280" s="6"/>
      <c r="B280" s="261"/>
      <c r="C280" s="182"/>
      <c r="D280" s="171"/>
      <c r="E280" s="230"/>
      <c r="F280" s="230"/>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c r="DI280" s="5"/>
      <c r="DJ280" s="5"/>
      <c r="DK280" s="5"/>
      <c r="DL280" s="5"/>
      <c r="DM280" s="5"/>
      <c r="DN280" s="5"/>
      <c r="DO280" s="5"/>
      <c r="DP280" s="5"/>
      <c r="DQ280" s="5"/>
      <c r="DR280" s="5"/>
      <c r="DS280" s="5"/>
      <c r="DT280" s="5"/>
      <c r="DU280" s="5"/>
      <c r="DV280" s="5"/>
      <c r="DW280" s="5"/>
      <c r="DX280" s="5"/>
      <c r="DY280" s="5"/>
      <c r="DZ280" s="5"/>
      <c r="EA280" s="5"/>
      <c r="EB280" s="5"/>
      <c r="EC280" s="5"/>
      <c r="ED280" s="5"/>
      <c r="EE280" s="5"/>
      <c r="EF280" s="5"/>
      <c r="EG280" s="5"/>
      <c r="EH280" s="5"/>
      <c r="EI280" s="5"/>
      <c r="EJ280" s="5"/>
      <c r="EK280" s="5"/>
      <c r="EL280" s="5"/>
      <c r="EM280" s="5"/>
      <c r="EN280" s="5"/>
      <c r="EO280" s="5"/>
      <c r="EP280" s="5"/>
      <c r="EQ280" s="5"/>
      <c r="ER280" s="5"/>
      <c r="ES280" s="5"/>
      <c r="ET280" s="5"/>
      <c r="EU280" s="5"/>
      <c r="EV280" s="5"/>
      <c r="EW280" s="5"/>
      <c r="EX280" s="5"/>
      <c r="EY280" s="5"/>
      <c r="EZ280" s="5"/>
      <c r="FA280" s="5"/>
      <c r="FB280" s="5"/>
      <c r="FC280" s="5"/>
      <c r="FD280" s="5"/>
      <c r="FE280" s="5"/>
      <c r="FF280" s="5"/>
      <c r="FG280" s="5"/>
      <c r="FH280" s="5"/>
      <c r="FI280" s="5"/>
      <c r="FJ280" s="5"/>
      <c r="FK280" s="5"/>
      <c r="FL280" s="5"/>
      <c r="FM280" s="5"/>
      <c r="FN280" s="5"/>
      <c r="FO280" s="5"/>
      <c r="FP280" s="5"/>
      <c r="FQ280" s="5"/>
      <c r="FR280" s="5"/>
      <c r="FS280" s="5"/>
      <c r="FT280" s="5"/>
      <c r="FU280" s="5"/>
      <c r="FV280" s="5"/>
      <c r="FW280" s="5"/>
      <c r="FX280" s="5"/>
      <c r="FY280" s="5"/>
      <c r="FZ280" s="5"/>
      <c r="GA280" s="5"/>
      <c r="GB280" s="5"/>
      <c r="GC280" s="5"/>
      <c r="GD280" s="5"/>
      <c r="GE280" s="5"/>
      <c r="GF280" s="5"/>
      <c r="GG280" s="5"/>
      <c r="GH280" s="5"/>
      <c r="GI280" s="5"/>
      <c r="GJ280" s="5"/>
      <c r="GK280" s="5"/>
      <c r="GL280" s="5"/>
      <c r="GM280" s="5"/>
      <c r="GN280" s="5"/>
      <c r="GO280" s="5"/>
      <c r="GP280" s="5"/>
      <c r="GQ280" s="5"/>
      <c r="GR280" s="5"/>
      <c r="GS280" s="5"/>
      <c r="GT280" s="5"/>
      <c r="GU280" s="5"/>
      <c r="GV280" s="5"/>
      <c r="GW280" s="5"/>
      <c r="GX280" s="5"/>
      <c r="GY280" s="5"/>
      <c r="GZ280" s="5"/>
      <c r="HA280" s="5"/>
      <c r="HB280" s="5"/>
      <c r="HC280" s="5"/>
      <c r="HD280" s="5"/>
      <c r="HE280" s="5"/>
      <c r="HF280" s="5"/>
      <c r="HG280" s="5"/>
      <c r="HH280" s="5"/>
      <c r="HI280" s="5"/>
      <c r="HJ280" s="5"/>
      <c r="HK280" s="5"/>
      <c r="HL280" s="5"/>
      <c r="HM280" s="5"/>
      <c r="HN280" s="5"/>
      <c r="HO280" s="5"/>
      <c r="HP280" s="5"/>
      <c r="HQ280" s="5"/>
      <c r="HR280" s="5"/>
      <c r="HS280" s="5"/>
      <c r="HT280" s="5"/>
      <c r="HU280" s="5"/>
      <c r="HV280" s="5"/>
      <c r="HW280" s="5"/>
      <c r="HX280" s="5"/>
      <c r="HY280" s="5"/>
      <c r="HZ280" s="5"/>
      <c r="IA280" s="5"/>
      <c r="IB280" s="5"/>
      <c r="IC280" s="5"/>
      <c r="ID280" s="5"/>
      <c r="IE280" s="5"/>
      <c r="IF280" s="5"/>
      <c r="IG280" s="5"/>
      <c r="IH280" s="5"/>
      <c r="II280" s="5"/>
      <c r="IJ280" s="5"/>
      <c r="IK280" s="5"/>
      <c r="IL280" s="5"/>
      <c r="IM280" s="5"/>
      <c r="IN280" s="5"/>
      <c r="IO280" s="5"/>
      <c r="IP280" s="5"/>
      <c r="IQ280" s="5"/>
      <c r="IR280" s="5"/>
      <c r="IS280" s="5"/>
      <c r="IT280" s="5"/>
      <c r="IU280" s="5"/>
      <c r="IV280" s="5"/>
    </row>
    <row r="281" spans="1:256" ht="38.25">
      <c r="A281" s="177" t="s">
        <v>557</v>
      </c>
      <c r="B281" s="261" t="s">
        <v>553</v>
      </c>
      <c r="C281" s="182"/>
      <c r="D281" s="171"/>
      <c r="E281" s="230"/>
      <c r="F281" s="230"/>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c r="DI281" s="5"/>
      <c r="DJ281" s="5"/>
      <c r="DK281" s="5"/>
      <c r="DL281" s="5"/>
      <c r="DM281" s="5"/>
      <c r="DN281" s="5"/>
      <c r="DO281" s="5"/>
      <c r="DP281" s="5"/>
      <c r="DQ281" s="5"/>
      <c r="DR281" s="5"/>
      <c r="DS281" s="5"/>
      <c r="DT281" s="5"/>
      <c r="DU281" s="5"/>
      <c r="DV281" s="5"/>
      <c r="DW281" s="5"/>
      <c r="DX281" s="5"/>
      <c r="DY281" s="5"/>
      <c r="DZ281" s="5"/>
      <c r="EA281" s="5"/>
      <c r="EB281" s="5"/>
      <c r="EC281" s="5"/>
      <c r="ED281" s="5"/>
      <c r="EE281" s="5"/>
      <c r="EF281" s="5"/>
      <c r="EG281" s="5"/>
      <c r="EH281" s="5"/>
      <c r="EI281" s="5"/>
      <c r="EJ281" s="5"/>
      <c r="EK281" s="5"/>
      <c r="EL281" s="5"/>
      <c r="EM281" s="5"/>
      <c r="EN281" s="5"/>
      <c r="EO281" s="5"/>
      <c r="EP281" s="5"/>
      <c r="EQ281" s="5"/>
      <c r="ER281" s="5"/>
      <c r="ES281" s="5"/>
      <c r="ET281" s="5"/>
      <c r="EU281" s="5"/>
      <c r="EV281" s="5"/>
      <c r="EW281" s="5"/>
      <c r="EX281" s="5"/>
      <c r="EY281" s="5"/>
      <c r="EZ281" s="5"/>
      <c r="FA281" s="5"/>
      <c r="FB281" s="5"/>
      <c r="FC281" s="5"/>
      <c r="FD281" s="5"/>
      <c r="FE281" s="5"/>
      <c r="FF281" s="5"/>
      <c r="FG281" s="5"/>
      <c r="FH281" s="5"/>
      <c r="FI281" s="5"/>
      <c r="FJ281" s="5"/>
      <c r="FK281" s="5"/>
      <c r="FL281" s="5"/>
      <c r="FM281" s="5"/>
      <c r="FN281" s="5"/>
      <c r="FO281" s="5"/>
      <c r="FP281" s="5"/>
      <c r="FQ281" s="5"/>
      <c r="FR281" s="5"/>
      <c r="FS281" s="5"/>
      <c r="FT281" s="5"/>
      <c r="FU281" s="5"/>
      <c r="FV281" s="5"/>
      <c r="FW281" s="5"/>
      <c r="FX281" s="5"/>
      <c r="FY281" s="5"/>
      <c r="FZ281" s="5"/>
      <c r="GA281" s="5"/>
      <c r="GB281" s="5"/>
      <c r="GC281" s="5"/>
      <c r="GD281" s="5"/>
      <c r="GE281" s="5"/>
      <c r="GF281" s="5"/>
      <c r="GG281" s="5"/>
      <c r="GH281" s="5"/>
      <c r="GI281" s="5"/>
      <c r="GJ281" s="5"/>
      <c r="GK281" s="5"/>
      <c r="GL281" s="5"/>
      <c r="GM281" s="5"/>
      <c r="GN281" s="5"/>
      <c r="GO281" s="5"/>
      <c r="GP281" s="5"/>
      <c r="GQ281" s="5"/>
      <c r="GR281" s="5"/>
      <c r="GS281" s="5"/>
      <c r="GT281" s="5"/>
      <c r="GU281" s="5"/>
      <c r="GV281" s="5"/>
      <c r="GW281" s="5"/>
      <c r="GX281" s="5"/>
      <c r="GY281" s="5"/>
      <c r="GZ281" s="5"/>
      <c r="HA281" s="5"/>
      <c r="HB281" s="5"/>
      <c r="HC281" s="5"/>
      <c r="HD281" s="5"/>
      <c r="HE281" s="5"/>
      <c r="HF281" s="5"/>
      <c r="HG281" s="5"/>
      <c r="HH281" s="5"/>
      <c r="HI281" s="5"/>
      <c r="HJ281" s="5"/>
      <c r="HK281" s="5"/>
      <c r="HL281" s="5"/>
      <c r="HM281" s="5"/>
      <c r="HN281" s="5"/>
      <c r="HO281" s="5"/>
      <c r="HP281" s="5"/>
      <c r="HQ281" s="5"/>
      <c r="HR281" s="5"/>
      <c r="HS281" s="5"/>
      <c r="HT281" s="5"/>
      <c r="HU281" s="5"/>
      <c r="HV281" s="5"/>
      <c r="HW281" s="5"/>
      <c r="HX281" s="5"/>
      <c r="HY281" s="5"/>
      <c r="HZ281" s="5"/>
      <c r="IA281" s="5"/>
      <c r="IB281" s="5"/>
      <c r="IC281" s="5"/>
      <c r="ID281" s="5"/>
      <c r="IE281" s="5"/>
      <c r="IF281" s="5"/>
      <c r="IG281" s="5"/>
      <c r="IH281" s="5"/>
      <c r="II281" s="5"/>
      <c r="IJ281" s="5"/>
      <c r="IK281" s="5"/>
      <c r="IL281" s="5"/>
      <c r="IM281" s="5"/>
      <c r="IN281" s="5"/>
      <c r="IO281" s="5"/>
      <c r="IP281" s="5"/>
      <c r="IQ281" s="5"/>
      <c r="IR281" s="5"/>
      <c r="IS281" s="5"/>
      <c r="IT281" s="5"/>
      <c r="IU281" s="5"/>
      <c r="IV281" s="5"/>
    </row>
    <row r="282" spans="1:256" ht="12.75">
      <c r="A282" s="174"/>
      <c r="B282" s="202"/>
      <c r="C282" s="182" t="s">
        <v>133</v>
      </c>
      <c r="D282" s="171">
        <v>23</v>
      </c>
      <c r="E282" s="230"/>
      <c r="F282" s="230">
        <f>D282*E282</f>
        <v>0</v>
      </c>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c r="DI282" s="5"/>
      <c r="DJ282" s="5"/>
      <c r="DK282" s="5"/>
      <c r="DL282" s="5"/>
      <c r="DM282" s="5"/>
      <c r="DN282" s="5"/>
      <c r="DO282" s="5"/>
      <c r="DP282" s="5"/>
      <c r="DQ282" s="5"/>
      <c r="DR282" s="5"/>
      <c r="DS282" s="5"/>
      <c r="DT282" s="5"/>
      <c r="DU282" s="5"/>
      <c r="DV282" s="5"/>
      <c r="DW282" s="5"/>
      <c r="DX282" s="5"/>
      <c r="DY282" s="5"/>
      <c r="DZ282" s="5"/>
      <c r="EA282" s="5"/>
      <c r="EB282" s="5"/>
      <c r="EC282" s="5"/>
      <c r="ED282" s="5"/>
      <c r="EE282" s="5"/>
      <c r="EF282" s="5"/>
      <c r="EG282" s="5"/>
      <c r="EH282" s="5"/>
      <c r="EI282" s="5"/>
      <c r="EJ282" s="5"/>
      <c r="EK282" s="5"/>
      <c r="EL282" s="5"/>
      <c r="EM282" s="5"/>
      <c r="EN282" s="5"/>
      <c r="EO282" s="5"/>
      <c r="EP282" s="5"/>
      <c r="EQ282" s="5"/>
      <c r="ER282" s="5"/>
      <c r="ES282" s="5"/>
      <c r="ET282" s="5"/>
      <c r="EU282" s="5"/>
      <c r="EV282" s="5"/>
      <c r="EW282" s="5"/>
      <c r="EX282" s="5"/>
      <c r="EY282" s="5"/>
      <c r="EZ282" s="5"/>
      <c r="FA282" s="5"/>
      <c r="FB282" s="5"/>
      <c r="FC282" s="5"/>
      <c r="FD282" s="5"/>
      <c r="FE282" s="5"/>
      <c r="FF282" s="5"/>
      <c r="FG282" s="5"/>
      <c r="FH282" s="5"/>
      <c r="FI282" s="5"/>
      <c r="FJ282" s="5"/>
      <c r="FK282" s="5"/>
      <c r="FL282" s="5"/>
      <c r="FM282" s="5"/>
      <c r="FN282" s="5"/>
      <c r="FO282" s="5"/>
      <c r="FP282" s="5"/>
      <c r="FQ282" s="5"/>
      <c r="FR282" s="5"/>
      <c r="FS282" s="5"/>
      <c r="FT282" s="5"/>
      <c r="FU282" s="5"/>
      <c r="FV282" s="5"/>
      <c r="FW282" s="5"/>
      <c r="FX282" s="5"/>
      <c r="FY282" s="5"/>
      <c r="FZ282" s="5"/>
      <c r="GA282" s="5"/>
      <c r="GB282" s="5"/>
      <c r="GC282" s="5"/>
      <c r="GD282" s="5"/>
      <c r="GE282" s="5"/>
      <c r="GF282" s="5"/>
      <c r="GG282" s="5"/>
      <c r="GH282" s="5"/>
      <c r="GI282" s="5"/>
      <c r="GJ282" s="5"/>
      <c r="GK282" s="5"/>
      <c r="GL282" s="5"/>
      <c r="GM282" s="5"/>
      <c r="GN282" s="5"/>
      <c r="GO282" s="5"/>
      <c r="GP282" s="5"/>
      <c r="GQ282" s="5"/>
      <c r="GR282" s="5"/>
      <c r="GS282" s="5"/>
      <c r="GT282" s="5"/>
      <c r="GU282" s="5"/>
      <c r="GV282" s="5"/>
      <c r="GW282" s="5"/>
      <c r="GX282" s="5"/>
      <c r="GY282" s="5"/>
      <c r="GZ282" s="5"/>
      <c r="HA282" s="5"/>
      <c r="HB282" s="5"/>
      <c r="HC282" s="5"/>
      <c r="HD282" s="5"/>
      <c r="HE282" s="5"/>
      <c r="HF282" s="5"/>
      <c r="HG282" s="5"/>
      <c r="HH282" s="5"/>
      <c r="HI282" s="5"/>
      <c r="HJ282" s="5"/>
      <c r="HK282" s="5"/>
      <c r="HL282" s="5"/>
      <c r="HM282" s="5"/>
      <c r="HN282" s="5"/>
      <c r="HO282" s="5"/>
      <c r="HP282" s="5"/>
      <c r="HQ282" s="5"/>
      <c r="HR282" s="5"/>
      <c r="HS282" s="5"/>
      <c r="HT282" s="5"/>
      <c r="HU282" s="5"/>
      <c r="HV282" s="5"/>
      <c r="HW282" s="5"/>
      <c r="HX282" s="5"/>
      <c r="HY282" s="5"/>
      <c r="HZ282" s="5"/>
      <c r="IA282" s="5"/>
      <c r="IB282" s="5"/>
      <c r="IC282" s="5"/>
      <c r="ID282" s="5"/>
      <c r="IE282" s="5"/>
      <c r="IF282" s="5"/>
      <c r="IG282" s="5"/>
      <c r="IH282" s="5"/>
      <c r="II282" s="5"/>
      <c r="IJ282" s="5"/>
      <c r="IK282" s="5"/>
      <c r="IL282" s="5"/>
      <c r="IM282" s="5"/>
      <c r="IN282" s="5"/>
      <c r="IO282" s="5"/>
      <c r="IP282" s="5"/>
      <c r="IQ282" s="5"/>
      <c r="IR282" s="5"/>
      <c r="IS282" s="5"/>
      <c r="IT282" s="5"/>
      <c r="IU282" s="5"/>
      <c r="IV282" s="5"/>
    </row>
    <row r="283" spans="1:256" ht="12.75">
      <c r="A283" s="174"/>
      <c r="B283" s="202"/>
      <c r="C283" s="182"/>
      <c r="D283" s="171"/>
      <c r="E283" s="230"/>
      <c r="F283" s="230"/>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c r="DI283" s="5"/>
      <c r="DJ283" s="5"/>
      <c r="DK283" s="5"/>
      <c r="DL283" s="5"/>
      <c r="DM283" s="5"/>
      <c r="DN283" s="5"/>
      <c r="DO283" s="5"/>
      <c r="DP283" s="5"/>
      <c r="DQ283" s="5"/>
      <c r="DR283" s="5"/>
      <c r="DS283" s="5"/>
      <c r="DT283" s="5"/>
      <c r="DU283" s="5"/>
      <c r="DV283" s="5"/>
      <c r="DW283" s="5"/>
      <c r="DX283" s="5"/>
      <c r="DY283" s="5"/>
      <c r="DZ283" s="5"/>
      <c r="EA283" s="5"/>
      <c r="EB283" s="5"/>
      <c r="EC283" s="5"/>
      <c r="ED283" s="5"/>
      <c r="EE283" s="5"/>
      <c r="EF283" s="5"/>
      <c r="EG283" s="5"/>
      <c r="EH283" s="5"/>
      <c r="EI283" s="5"/>
      <c r="EJ283" s="5"/>
      <c r="EK283" s="5"/>
      <c r="EL283" s="5"/>
      <c r="EM283" s="5"/>
      <c r="EN283" s="5"/>
      <c r="EO283" s="5"/>
      <c r="EP283" s="5"/>
      <c r="EQ283" s="5"/>
      <c r="ER283" s="5"/>
      <c r="ES283" s="5"/>
      <c r="ET283" s="5"/>
      <c r="EU283" s="5"/>
      <c r="EV283" s="5"/>
      <c r="EW283" s="5"/>
      <c r="EX283" s="5"/>
      <c r="EY283" s="5"/>
      <c r="EZ283" s="5"/>
      <c r="FA283" s="5"/>
      <c r="FB283" s="5"/>
      <c r="FC283" s="5"/>
      <c r="FD283" s="5"/>
      <c r="FE283" s="5"/>
      <c r="FF283" s="5"/>
      <c r="FG283" s="5"/>
      <c r="FH283" s="5"/>
      <c r="FI283" s="5"/>
      <c r="FJ283" s="5"/>
      <c r="FK283" s="5"/>
      <c r="FL283" s="5"/>
      <c r="FM283" s="5"/>
      <c r="FN283" s="5"/>
      <c r="FO283" s="5"/>
      <c r="FP283" s="5"/>
      <c r="FQ283" s="5"/>
      <c r="FR283" s="5"/>
      <c r="FS283" s="5"/>
      <c r="FT283" s="5"/>
      <c r="FU283" s="5"/>
      <c r="FV283" s="5"/>
      <c r="FW283" s="5"/>
      <c r="FX283" s="5"/>
      <c r="FY283" s="5"/>
      <c r="FZ283" s="5"/>
      <c r="GA283" s="5"/>
      <c r="GB283" s="5"/>
      <c r="GC283" s="5"/>
      <c r="GD283" s="5"/>
      <c r="GE283" s="5"/>
      <c r="GF283" s="5"/>
      <c r="GG283" s="5"/>
      <c r="GH283" s="5"/>
      <c r="GI283" s="5"/>
      <c r="GJ283" s="5"/>
      <c r="GK283" s="5"/>
      <c r="GL283" s="5"/>
      <c r="GM283" s="5"/>
      <c r="GN283" s="5"/>
      <c r="GO283" s="5"/>
      <c r="GP283" s="5"/>
      <c r="GQ283" s="5"/>
      <c r="GR283" s="5"/>
      <c r="GS283" s="5"/>
      <c r="GT283" s="5"/>
      <c r="GU283" s="5"/>
      <c r="GV283" s="5"/>
      <c r="GW283" s="5"/>
      <c r="GX283" s="5"/>
      <c r="GY283" s="5"/>
      <c r="GZ283" s="5"/>
      <c r="HA283" s="5"/>
      <c r="HB283" s="5"/>
      <c r="HC283" s="5"/>
      <c r="HD283" s="5"/>
      <c r="HE283" s="5"/>
      <c r="HF283" s="5"/>
      <c r="HG283" s="5"/>
      <c r="HH283" s="5"/>
      <c r="HI283" s="5"/>
      <c r="HJ283" s="5"/>
      <c r="HK283" s="5"/>
      <c r="HL283" s="5"/>
      <c r="HM283" s="5"/>
      <c r="HN283" s="5"/>
      <c r="HO283" s="5"/>
      <c r="HP283" s="5"/>
      <c r="HQ283" s="5"/>
      <c r="HR283" s="5"/>
      <c r="HS283" s="5"/>
      <c r="HT283" s="5"/>
      <c r="HU283" s="5"/>
      <c r="HV283" s="5"/>
      <c r="HW283" s="5"/>
      <c r="HX283" s="5"/>
      <c r="HY283" s="5"/>
      <c r="HZ283" s="5"/>
      <c r="IA283" s="5"/>
      <c r="IB283" s="5"/>
      <c r="IC283" s="5"/>
      <c r="ID283" s="5"/>
      <c r="IE283" s="5"/>
      <c r="IF283" s="5"/>
      <c r="IG283" s="5"/>
      <c r="IH283" s="5"/>
      <c r="II283" s="5"/>
      <c r="IJ283" s="5"/>
      <c r="IK283" s="5"/>
      <c r="IL283" s="5"/>
      <c r="IM283" s="5"/>
      <c r="IN283" s="5"/>
      <c r="IO283" s="5"/>
      <c r="IP283" s="5"/>
      <c r="IQ283" s="5"/>
      <c r="IR283" s="5"/>
      <c r="IS283" s="5"/>
      <c r="IT283" s="5"/>
      <c r="IU283" s="5"/>
      <c r="IV283" s="5"/>
    </row>
    <row r="284" spans="1:256" ht="25.5">
      <c r="A284" s="174" t="s">
        <v>558</v>
      </c>
      <c r="B284" s="202" t="s">
        <v>554</v>
      </c>
      <c r="C284" s="182"/>
      <c r="D284" s="171"/>
      <c r="E284" s="230"/>
      <c r="F284" s="230"/>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c r="DI284" s="5"/>
      <c r="DJ284" s="5"/>
      <c r="DK284" s="5"/>
      <c r="DL284" s="5"/>
      <c r="DM284" s="5"/>
      <c r="DN284" s="5"/>
      <c r="DO284" s="5"/>
      <c r="DP284" s="5"/>
      <c r="DQ284" s="5"/>
      <c r="DR284" s="5"/>
      <c r="DS284" s="5"/>
      <c r="DT284" s="5"/>
      <c r="DU284" s="5"/>
      <c r="DV284" s="5"/>
      <c r="DW284" s="5"/>
      <c r="DX284" s="5"/>
      <c r="DY284" s="5"/>
      <c r="DZ284" s="5"/>
      <c r="EA284" s="5"/>
      <c r="EB284" s="5"/>
      <c r="EC284" s="5"/>
      <c r="ED284" s="5"/>
      <c r="EE284" s="5"/>
      <c r="EF284" s="5"/>
      <c r="EG284" s="5"/>
      <c r="EH284" s="5"/>
      <c r="EI284" s="5"/>
      <c r="EJ284" s="5"/>
      <c r="EK284" s="5"/>
      <c r="EL284" s="5"/>
      <c r="EM284" s="5"/>
      <c r="EN284" s="5"/>
      <c r="EO284" s="5"/>
      <c r="EP284" s="5"/>
      <c r="EQ284" s="5"/>
      <c r="ER284" s="5"/>
      <c r="ES284" s="5"/>
      <c r="ET284" s="5"/>
      <c r="EU284" s="5"/>
      <c r="EV284" s="5"/>
      <c r="EW284" s="5"/>
      <c r="EX284" s="5"/>
      <c r="EY284" s="5"/>
      <c r="EZ284" s="5"/>
      <c r="FA284" s="5"/>
      <c r="FB284" s="5"/>
      <c r="FC284" s="5"/>
      <c r="FD284" s="5"/>
      <c r="FE284" s="5"/>
      <c r="FF284" s="5"/>
      <c r="FG284" s="5"/>
      <c r="FH284" s="5"/>
      <c r="FI284" s="5"/>
      <c r="FJ284" s="5"/>
      <c r="FK284" s="5"/>
      <c r="FL284" s="5"/>
      <c r="FM284" s="5"/>
      <c r="FN284" s="5"/>
      <c r="FO284" s="5"/>
      <c r="FP284" s="5"/>
      <c r="FQ284" s="5"/>
      <c r="FR284" s="5"/>
      <c r="FS284" s="5"/>
      <c r="FT284" s="5"/>
      <c r="FU284" s="5"/>
      <c r="FV284" s="5"/>
      <c r="FW284" s="5"/>
      <c r="FX284" s="5"/>
      <c r="FY284" s="5"/>
      <c r="FZ284" s="5"/>
      <c r="GA284" s="5"/>
      <c r="GB284" s="5"/>
      <c r="GC284" s="5"/>
      <c r="GD284" s="5"/>
      <c r="GE284" s="5"/>
      <c r="GF284" s="5"/>
      <c r="GG284" s="5"/>
      <c r="GH284" s="5"/>
      <c r="GI284" s="5"/>
      <c r="GJ284" s="5"/>
      <c r="GK284" s="5"/>
      <c r="GL284" s="5"/>
      <c r="GM284" s="5"/>
      <c r="GN284" s="5"/>
      <c r="GO284" s="5"/>
      <c r="GP284" s="5"/>
      <c r="GQ284" s="5"/>
      <c r="GR284" s="5"/>
      <c r="GS284" s="5"/>
      <c r="GT284" s="5"/>
      <c r="GU284" s="5"/>
      <c r="GV284" s="5"/>
      <c r="GW284" s="5"/>
      <c r="GX284" s="5"/>
      <c r="GY284" s="5"/>
      <c r="GZ284" s="5"/>
      <c r="HA284" s="5"/>
      <c r="HB284" s="5"/>
      <c r="HC284" s="5"/>
      <c r="HD284" s="5"/>
      <c r="HE284" s="5"/>
      <c r="HF284" s="5"/>
      <c r="HG284" s="5"/>
      <c r="HH284" s="5"/>
      <c r="HI284" s="5"/>
      <c r="HJ284" s="5"/>
      <c r="HK284" s="5"/>
      <c r="HL284" s="5"/>
      <c r="HM284" s="5"/>
      <c r="HN284" s="5"/>
      <c r="HO284" s="5"/>
      <c r="HP284" s="5"/>
      <c r="HQ284" s="5"/>
      <c r="HR284" s="5"/>
      <c r="HS284" s="5"/>
      <c r="HT284" s="5"/>
      <c r="HU284" s="5"/>
      <c r="HV284" s="5"/>
      <c r="HW284" s="5"/>
      <c r="HX284" s="5"/>
      <c r="HY284" s="5"/>
      <c r="HZ284" s="5"/>
      <c r="IA284" s="5"/>
      <c r="IB284" s="5"/>
      <c r="IC284" s="5"/>
      <c r="ID284" s="5"/>
      <c r="IE284" s="5"/>
      <c r="IF284" s="5"/>
      <c r="IG284" s="5"/>
      <c r="IH284" s="5"/>
      <c r="II284" s="5"/>
      <c r="IJ284" s="5"/>
      <c r="IK284" s="5"/>
      <c r="IL284" s="5"/>
      <c r="IM284" s="5"/>
      <c r="IN284" s="5"/>
      <c r="IO284" s="5"/>
      <c r="IP284" s="5"/>
      <c r="IQ284" s="5"/>
      <c r="IR284" s="5"/>
      <c r="IS284" s="5"/>
      <c r="IT284" s="5"/>
      <c r="IU284" s="5"/>
      <c r="IV284" s="5"/>
    </row>
    <row r="285" spans="1:256" ht="12.75">
      <c r="A285" s="174"/>
      <c r="B285" s="202"/>
      <c r="C285" s="182" t="s">
        <v>133</v>
      </c>
      <c r="D285" s="171">
        <v>22</v>
      </c>
      <c r="E285" s="230"/>
      <c r="F285" s="230">
        <f>D285*E285</f>
        <v>0</v>
      </c>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c r="DI285" s="5"/>
      <c r="DJ285" s="5"/>
      <c r="DK285" s="5"/>
      <c r="DL285" s="5"/>
      <c r="DM285" s="5"/>
      <c r="DN285" s="5"/>
      <c r="DO285" s="5"/>
      <c r="DP285" s="5"/>
      <c r="DQ285" s="5"/>
      <c r="DR285" s="5"/>
      <c r="DS285" s="5"/>
      <c r="DT285" s="5"/>
      <c r="DU285" s="5"/>
      <c r="DV285" s="5"/>
      <c r="DW285" s="5"/>
      <c r="DX285" s="5"/>
      <c r="DY285" s="5"/>
      <c r="DZ285" s="5"/>
      <c r="EA285" s="5"/>
      <c r="EB285" s="5"/>
      <c r="EC285" s="5"/>
      <c r="ED285" s="5"/>
      <c r="EE285" s="5"/>
      <c r="EF285" s="5"/>
      <c r="EG285" s="5"/>
      <c r="EH285" s="5"/>
      <c r="EI285" s="5"/>
      <c r="EJ285" s="5"/>
      <c r="EK285" s="5"/>
      <c r="EL285" s="5"/>
      <c r="EM285" s="5"/>
      <c r="EN285" s="5"/>
      <c r="EO285" s="5"/>
      <c r="EP285" s="5"/>
      <c r="EQ285" s="5"/>
      <c r="ER285" s="5"/>
      <c r="ES285" s="5"/>
      <c r="ET285" s="5"/>
      <c r="EU285" s="5"/>
      <c r="EV285" s="5"/>
      <c r="EW285" s="5"/>
      <c r="EX285" s="5"/>
      <c r="EY285" s="5"/>
      <c r="EZ285" s="5"/>
      <c r="FA285" s="5"/>
      <c r="FB285" s="5"/>
      <c r="FC285" s="5"/>
      <c r="FD285" s="5"/>
      <c r="FE285" s="5"/>
      <c r="FF285" s="5"/>
      <c r="FG285" s="5"/>
      <c r="FH285" s="5"/>
      <c r="FI285" s="5"/>
      <c r="FJ285" s="5"/>
      <c r="FK285" s="5"/>
      <c r="FL285" s="5"/>
      <c r="FM285" s="5"/>
      <c r="FN285" s="5"/>
      <c r="FO285" s="5"/>
      <c r="FP285" s="5"/>
      <c r="FQ285" s="5"/>
      <c r="FR285" s="5"/>
      <c r="FS285" s="5"/>
      <c r="FT285" s="5"/>
      <c r="FU285" s="5"/>
      <c r="FV285" s="5"/>
      <c r="FW285" s="5"/>
      <c r="FX285" s="5"/>
      <c r="FY285" s="5"/>
      <c r="FZ285" s="5"/>
      <c r="GA285" s="5"/>
      <c r="GB285" s="5"/>
      <c r="GC285" s="5"/>
      <c r="GD285" s="5"/>
      <c r="GE285" s="5"/>
      <c r="GF285" s="5"/>
      <c r="GG285" s="5"/>
      <c r="GH285" s="5"/>
      <c r="GI285" s="5"/>
      <c r="GJ285" s="5"/>
      <c r="GK285" s="5"/>
      <c r="GL285" s="5"/>
      <c r="GM285" s="5"/>
      <c r="GN285" s="5"/>
      <c r="GO285" s="5"/>
      <c r="GP285" s="5"/>
      <c r="GQ285" s="5"/>
      <c r="GR285" s="5"/>
      <c r="GS285" s="5"/>
      <c r="GT285" s="5"/>
      <c r="GU285" s="5"/>
      <c r="GV285" s="5"/>
      <c r="GW285" s="5"/>
      <c r="GX285" s="5"/>
      <c r="GY285" s="5"/>
      <c r="GZ285" s="5"/>
      <c r="HA285" s="5"/>
      <c r="HB285" s="5"/>
      <c r="HC285" s="5"/>
      <c r="HD285" s="5"/>
      <c r="HE285" s="5"/>
      <c r="HF285" s="5"/>
      <c r="HG285" s="5"/>
      <c r="HH285" s="5"/>
      <c r="HI285" s="5"/>
      <c r="HJ285" s="5"/>
      <c r="HK285" s="5"/>
      <c r="HL285" s="5"/>
      <c r="HM285" s="5"/>
      <c r="HN285" s="5"/>
      <c r="HO285" s="5"/>
      <c r="HP285" s="5"/>
      <c r="HQ285" s="5"/>
      <c r="HR285" s="5"/>
      <c r="HS285" s="5"/>
      <c r="HT285" s="5"/>
      <c r="HU285" s="5"/>
      <c r="HV285" s="5"/>
      <c r="HW285" s="5"/>
      <c r="HX285" s="5"/>
      <c r="HY285" s="5"/>
      <c r="HZ285" s="5"/>
      <c r="IA285" s="5"/>
      <c r="IB285" s="5"/>
      <c r="IC285" s="5"/>
      <c r="ID285" s="5"/>
      <c r="IE285" s="5"/>
      <c r="IF285" s="5"/>
      <c r="IG285" s="5"/>
      <c r="IH285" s="5"/>
      <c r="II285" s="5"/>
      <c r="IJ285" s="5"/>
      <c r="IK285" s="5"/>
      <c r="IL285" s="5"/>
      <c r="IM285" s="5"/>
      <c r="IN285" s="5"/>
      <c r="IO285" s="5"/>
      <c r="IP285" s="5"/>
      <c r="IQ285" s="5"/>
      <c r="IR285" s="5"/>
      <c r="IS285" s="5"/>
      <c r="IT285" s="5"/>
      <c r="IU285" s="5"/>
      <c r="IV285" s="5"/>
    </row>
    <row r="286" spans="1:256" ht="12.75">
      <c r="A286" s="174"/>
      <c r="B286" s="202"/>
      <c r="C286" s="182"/>
      <c r="D286" s="171"/>
      <c r="E286" s="230"/>
      <c r="F286" s="230"/>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c r="DI286" s="5"/>
      <c r="DJ286" s="5"/>
      <c r="DK286" s="5"/>
      <c r="DL286" s="5"/>
      <c r="DM286" s="5"/>
      <c r="DN286" s="5"/>
      <c r="DO286" s="5"/>
      <c r="DP286" s="5"/>
      <c r="DQ286" s="5"/>
      <c r="DR286" s="5"/>
      <c r="DS286" s="5"/>
      <c r="DT286" s="5"/>
      <c r="DU286" s="5"/>
      <c r="DV286" s="5"/>
      <c r="DW286" s="5"/>
      <c r="DX286" s="5"/>
      <c r="DY286" s="5"/>
      <c r="DZ286" s="5"/>
      <c r="EA286" s="5"/>
      <c r="EB286" s="5"/>
      <c r="EC286" s="5"/>
      <c r="ED286" s="5"/>
      <c r="EE286" s="5"/>
      <c r="EF286" s="5"/>
      <c r="EG286" s="5"/>
      <c r="EH286" s="5"/>
      <c r="EI286" s="5"/>
      <c r="EJ286" s="5"/>
      <c r="EK286" s="5"/>
      <c r="EL286" s="5"/>
      <c r="EM286" s="5"/>
      <c r="EN286" s="5"/>
      <c r="EO286" s="5"/>
      <c r="EP286" s="5"/>
      <c r="EQ286" s="5"/>
      <c r="ER286" s="5"/>
      <c r="ES286" s="5"/>
      <c r="ET286" s="5"/>
      <c r="EU286" s="5"/>
      <c r="EV286" s="5"/>
      <c r="EW286" s="5"/>
      <c r="EX286" s="5"/>
      <c r="EY286" s="5"/>
      <c r="EZ286" s="5"/>
      <c r="FA286" s="5"/>
      <c r="FB286" s="5"/>
      <c r="FC286" s="5"/>
      <c r="FD286" s="5"/>
      <c r="FE286" s="5"/>
      <c r="FF286" s="5"/>
      <c r="FG286" s="5"/>
      <c r="FH286" s="5"/>
      <c r="FI286" s="5"/>
      <c r="FJ286" s="5"/>
      <c r="FK286" s="5"/>
      <c r="FL286" s="5"/>
      <c r="FM286" s="5"/>
      <c r="FN286" s="5"/>
      <c r="FO286" s="5"/>
      <c r="FP286" s="5"/>
      <c r="FQ286" s="5"/>
      <c r="FR286" s="5"/>
      <c r="FS286" s="5"/>
      <c r="FT286" s="5"/>
      <c r="FU286" s="5"/>
      <c r="FV286" s="5"/>
      <c r="FW286" s="5"/>
      <c r="FX286" s="5"/>
      <c r="FY286" s="5"/>
      <c r="FZ286" s="5"/>
      <c r="GA286" s="5"/>
      <c r="GB286" s="5"/>
      <c r="GC286" s="5"/>
      <c r="GD286" s="5"/>
      <c r="GE286" s="5"/>
      <c r="GF286" s="5"/>
      <c r="GG286" s="5"/>
      <c r="GH286" s="5"/>
      <c r="GI286" s="5"/>
      <c r="GJ286" s="5"/>
      <c r="GK286" s="5"/>
      <c r="GL286" s="5"/>
      <c r="GM286" s="5"/>
      <c r="GN286" s="5"/>
      <c r="GO286" s="5"/>
      <c r="GP286" s="5"/>
      <c r="GQ286" s="5"/>
      <c r="GR286" s="5"/>
      <c r="GS286" s="5"/>
      <c r="GT286" s="5"/>
      <c r="GU286" s="5"/>
      <c r="GV286" s="5"/>
      <c r="GW286" s="5"/>
      <c r="GX286" s="5"/>
      <c r="GY286" s="5"/>
      <c r="GZ286" s="5"/>
      <c r="HA286" s="5"/>
      <c r="HB286" s="5"/>
      <c r="HC286" s="5"/>
      <c r="HD286" s="5"/>
      <c r="HE286" s="5"/>
      <c r="HF286" s="5"/>
      <c r="HG286" s="5"/>
      <c r="HH286" s="5"/>
      <c r="HI286" s="5"/>
      <c r="HJ286" s="5"/>
      <c r="HK286" s="5"/>
      <c r="HL286" s="5"/>
      <c r="HM286" s="5"/>
      <c r="HN286" s="5"/>
      <c r="HO286" s="5"/>
      <c r="HP286" s="5"/>
      <c r="HQ286" s="5"/>
      <c r="HR286" s="5"/>
      <c r="HS286" s="5"/>
      <c r="HT286" s="5"/>
      <c r="HU286" s="5"/>
      <c r="HV286" s="5"/>
      <c r="HW286" s="5"/>
      <c r="HX286" s="5"/>
      <c r="HY286" s="5"/>
      <c r="HZ286" s="5"/>
      <c r="IA286" s="5"/>
      <c r="IB286" s="5"/>
      <c r="IC286" s="5"/>
      <c r="ID286" s="5"/>
      <c r="IE286" s="5"/>
      <c r="IF286" s="5"/>
      <c r="IG286" s="5"/>
      <c r="IH286" s="5"/>
      <c r="II286" s="5"/>
      <c r="IJ286" s="5"/>
      <c r="IK286" s="5"/>
      <c r="IL286" s="5"/>
      <c r="IM286" s="5"/>
      <c r="IN286" s="5"/>
      <c r="IO286" s="5"/>
      <c r="IP286" s="5"/>
      <c r="IQ286" s="5"/>
      <c r="IR286" s="5"/>
      <c r="IS286" s="5"/>
      <c r="IT286" s="5"/>
      <c r="IU286" s="5"/>
      <c r="IV286" s="5"/>
    </row>
    <row r="287" spans="1:256" ht="38.25">
      <c r="A287" s="174" t="s">
        <v>559</v>
      </c>
      <c r="B287" s="202" t="s">
        <v>556</v>
      </c>
      <c r="C287" s="182"/>
      <c r="D287" s="171"/>
      <c r="E287" s="230"/>
      <c r="F287" s="230"/>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c r="DI287" s="5"/>
      <c r="DJ287" s="5"/>
      <c r="DK287" s="5"/>
      <c r="DL287" s="5"/>
      <c r="DM287" s="5"/>
      <c r="DN287" s="5"/>
      <c r="DO287" s="5"/>
      <c r="DP287" s="5"/>
      <c r="DQ287" s="5"/>
      <c r="DR287" s="5"/>
      <c r="DS287" s="5"/>
      <c r="DT287" s="5"/>
      <c r="DU287" s="5"/>
      <c r="DV287" s="5"/>
      <c r="DW287" s="5"/>
      <c r="DX287" s="5"/>
      <c r="DY287" s="5"/>
      <c r="DZ287" s="5"/>
      <c r="EA287" s="5"/>
      <c r="EB287" s="5"/>
      <c r="EC287" s="5"/>
      <c r="ED287" s="5"/>
      <c r="EE287" s="5"/>
      <c r="EF287" s="5"/>
      <c r="EG287" s="5"/>
      <c r="EH287" s="5"/>
      <c r="EI287" s="5"/>
      <c r="EJ287" s="5"/>
      <c r="EK287" s="5"/>
      <c r="EL287" s="5"/>
      <c r="EM287" s="5"/>
      <c r="EN287" s="5"/>
      <c r="EO287" s="5"/>
      <c r="EP287" s="5"/>
      <c r="EQ287" s="5"/>
      <c r="ER287" s="5"/>
      <c r="ES287" s="5"/>
      <c r="ET287" s="5"/>
      <c r="EU287" s="5"/>
      <c r="EV287" s="5"/>
      <c r="EW287" s="5"/>
      <c r="EX287" s="5"/>
      <c r="EY287" s="5"/>
      <c r="EZ287" s="5"/>
      <c r="FA287" s="5"/>
      <c r="FB287" s="5"/>
      <c r="FC287" s="5"/>
      <c r="FD287" s="5"/>
      <c r="FE287" s="5"/>
      <c r="FF287" s="5"/>
      <c r="FG287" s="5"/>
      <c r="FH287" s="5"/>
      <c r="FI287" s="5"/>
      <c r="FJ287" s="5"/>
      <c r="FK287" s="5"/>
      <c r="FL287" s="5"/>
      <c r="FM287" s="5"/>
      <c r="FN287" s="5"/>
      <c r="FO287" s="5"/>
      <c r="FP287" s="5"/>
      <c r="FQ287" s="5"/>
      <c r="FR287" s="5"/>
      <c r="FS287" s="5"/>
      <c r="FT287" s="5"/>
      <c r="FU287" s="5"/>
      <c r="FV287" s="5"/>
      <c r="FW287" s="5"/>
      <c r="FX287" s="5"/>
      <c r="FY287" s="5"/>
      <c r="FZ287" s="5"/>
      <c r="GA287" s="5"/>
      <c r="GB287" s="5"/>
      <c r="GC287" s="5"/>
      <c r="GD287" s="5"/>
      <c r="GE287" s="5"/>
      <c r="GF287" s="5"/>
      <c r="GG287" s="5"/>
      <c r="GH287" s="5"/>
      <c r="GI287" s="5"/>
      <c r="GJ287" s="5"/>
      <c r="GK287" s="5"/>
      <c r="GL287" s="5"/>
      <c r="GM287" s="5"/>
      <c r="GN287" s="5"/>
      <c r="GO287" s="5"/>
      <c r="GP287" s="5"/>
      <c r="GQ287" s="5"/>
      <c r="GR287" s="5"/>
      <c r="GS287" s="5"/>
      <c r="GT287" s="5"/>
      <c r="GU287" s="5"/>
      <c r="GV287" s="5"/>
      <c r="GW287" s="5"/>
      <c r="GX287" s="5"/>
      <c r="GY287" s="5"/>
      <c r="GZ287" s="5"/>
      <c r="HA287" s="5"/>
      <c r="HB287" s="5"/>
      <c r="HC287" s="5"/>
      <c r="HD287" s="5"/>
      <c r="HE287" s="5"/>
      <c r="HF287" s="5"/>
      <c r="HG287" s="5"/>
      <c r="HH287" s="5"/>
      <c r="HI287" s="5"/>
      <c r="HJ287" s="5"/>
      <c r="HK287" s="5"/>
      <c r="HL287" s="5"/>
      <c r="HM287" s="5"/>
      <c r="HN287" s="5"/>
      <c r="HO287" s="5"/>
      <c r="HP287" s="5"/>
      <c r="HQ287" s="5"/>
      <c r="HR287" s="5"/>
      <c r="HS287" s="5"/>
      <c r="HT287" s="5"/>
      <c r="HU287" s="5"/>
      <c r="HV287" s="5"/>
      <c r="HW287" s="5"/>
      <c r="HX287" s="5"/>
      <c r="HY287" s="5"/>
      <c r="HZ287" s="5"/>
      <c r="IA287" s="5"/>
      <c r="IB287" s="5"/>
      <c r="IC287" s="5"/>
      <c r="ID287" s="5"/>
      <c r="IE287" s="5"/>
      <c r="IF287" s="5"/>
      <c r="IG287" s="5"/>
      <c r="IH287" s="5"/>
      <c r="II287" s="5"/>
      <c r="IJ287" s="5"/>
      <c r="IK287" s="5"/>
      <c r="IL287" s="5"/>
      <c r="IM287" s="5"/>
      <c r="IN287" s="5"/>
      <c r="IO287" s="5"/>
      <c r="IP287" s="5"/>
      <c r="IQ287" s="5"/>
      <c r="IR287" s="5"/>
      <c r="IS287" s="5"/>
      <c r="IT287" s="5"/>
      <c r="IU287" s="5"/>
      <c r="IV287" s="5"/>
    </row>
    <row r="288" spans="1:256" ht="12.75">
      <c r="A288" s="174"/>
      <c r="B288" s="202"/>
      <c r="C288" s="182" t="s">
        <v>133</v>
      </c>
      <c r="D288" s="171">
        <v>40</v>
      </c>
      <c r="E288" s="230"/>
      <c r="F288" s="230">
        <f>D288*E288</f>
        <v>0</v>
      </c>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c r="GB288" s="5"/>
      <c r="GC288" s="5"/>
      <c r="GD288" s="5"/>
      <c r="GE288" s="5"/>
      <c r="GF288" s="5"/>
      <c r="GG288" s="5"/>
      <c r="GH288" s="5"/>
      <c r="GI288" s="5"/>
      <c r="GJ288" s="5"/>
      <c r="GK288" s="5"/>
      <c r="GL288" s="5"/>
      <c r="GM288" s="5"/>
      <c r="GN288" s="5"/>
      <c r="GO288" s="5"/>
      <c r="GP288" s="5"/>
      <c r="GQ288" s="5"/>
      <c r="GR288" s="5"/>
      <c r="GS288" s="5"/>
      <c r="GT288" s="5"/>
      <c r="GU288" s="5"/>
      <c r="GV288" s="5"/>
      <c r="GW288" s="5"/>
      <c r="GX288" s="5"/>
      <c r="GY288" s="5"/>
      <c r="GZ288" s="5"/>
      <c r="HA288" s="5"/>
      <c r="HB288" s="5"/>
      <c r="HC288" s="5"/>
      <c r="HD288" s="5"/>
      <c r="HE288" s="5"/>
      <c r="HF288" s="5"/>
      <c r="HG288" s="5"/>
      <c r="HH288" s="5"/>
      <c r="HI288" s="5"/>
      <c r="HJ288" s="5"/>
      <c r="HK288" s="5"/>
      <c r="HL288" s="5"/>
      <c r="HM288" s="5"/>
      <c r="HN288" s="5"/>
      <c r="HO288" s="5"/>
      <c r="HP288" s="5"/>
      <c r="HQ288" s="5"/>
      <c r="HR288" s="5"/>
      <c r="HS288" s="5"/>
      <c r="HT288" s="5"/>
      <c r="HU288" s="5"/>
      <c r="HV288" s="5"/>
      <c r="HW288" s="5"/>
      <c r="HX288" s="5"/>
      <c r="HY288" s="5"/>
      <c r="HZ288" s="5"/>
      <c r="IA288" s="5"/>
      <c r="IB288" s="5"/>
      <c r="IC288" s="5"/>
      <c r="ID288" s="5"/>
      <c r="IE288" s="5"/>
      <c r="IF288" s="5"/>
      <c r="IG288" s="5"/>
      <c r="IH288" s="5"/>
      <c r="II288" s="5"/>
      <c r="IJ288" s="5"/>
      <c r="IK288" s="5"/>
      <c r="IL288" s="5"/>
      <c r="IM288" s="5"/>
      <c r="IN288" s="5"/>
      <c r="IO288" s="5"/>
      <c r="IP288" s="5"/>
      <c r="IQ288" s="5"/>
      <c r="IR288" s="5"/>
      <c r="IS288" s="5"/>
      <c r="IT288" s="5"/>
      <c r="IU288" s="5"/>
      <c r="IV288" s="5"/>
    </row>
    <row r="289" spans="1:256" ht="12.75">
      <c r="A289" s="174"/>
      <c r="B289" s="202"/>
      <c r="C289" s="182"/>
      <c r="D289" s="171"/>
      <c r="E289" s="230"/>
      <c r="F289" s="230"/>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c r="GB289" s="5"/>
      <c r="GC289" s="5"/>
      <c r="GD289" s="5"/>
      <c r="GE289" s="5"/>
      <c r="GF289" s="5"/>
      <c r="GG289" s="5"/>
      <c r="GH289" s="5"/>
      <c r="GI289" s="5"/>
      <c r="GJ289" s="5"/>
      <c r="GK289" s="5"/>
      <c r="GL289" s="5"/>
      <c r="GM289" s="5"/>
      <c r="GN289" s="5"/>
      <c r="GO289" s="5"/>
      <c r="GP289" s="5"/>
      <c r="GQ289" s="5"/>
      <c r="GR289" s="5"/>
      <c r="GS289" s="5"/>
      <c r="GT289" s="5"/>
      <c r="GU289" s="5"/>
      <c r="GV289" s="5"/>
      <c r="GW289" s="5"/>
      <c r="GX289" s="5"/>
      <c r="GY289" s="5"/>
      <c r="GZ289" s="5"/>
      <c r="HA289" s="5"/>
      <c r="HB289" s="5"/>
      <c r="HC289" s="5"/>
      <c r="HD289" s="5"/>
      <c r="HE289" s="5"/>
      <c r="HF289" s="5"/>
      <c r="HG289" s="5"/>
      <c r="HH289" s="5"/>
      <c r="HI289" s="5"/>
      <c r="HJ289" s="5"/>
      <c r="HK289" s="5"/>
      <c r="HL289" s="5"/>
      <c r="HM289" s="5"/>
      <c r="HN289" s="5"/>
      <c r="HO289" s="5"/>
      <c r="HP289" s="5"/>
      <c r="HQ289" s="5"/>
      <c r="HR289" s="5"/>
      <c r="HS289" s="5"/>
      <c r="HT289" s="5"/>
      <c r="HU289" s="5"/>
      <c r="HV289" s="5"/>
      <c r="HW289" s="5"/>
      <c r="HX289" s="5"/>
      <c r="HY289" s="5"/>
      <c r="HZ289" s="5"/>
      <c r="IA289" s="5"/>
      <c r="IB289" s="5"/>
      <c r="IC289" s="5"/>
      <c r="ID289" s="5"/>
      <c r="IE289" s="5"/>
      <c r="IF289" s="5"/>
      <c r="IG289" s="5"/>
      <c r="IH289" s="5"/>
      <c r="II289" s="5"/>
      <c r="IJ289" s="5"/>
      <c r="IK289" s="5"/>
      <c r="IL289" s="5"/>
      <c r="IM289" s="5"/>
      <c r="IN289" s="5"/>
      <c r="IO289" s="5"/>
      <c r="IP289" s="5"/>
      <c r="IQ289" s="5"/>
      <c r="IR289" s="5"/>
      <c r="IS289" s="5"/>
      <c r="IT289" s="5"/>
      <c r="IU289" s="5"/>
      <c r="IV289" s="5"/>
    </row>
    <row r="290" spans="1:256" ht="25.5">
      <c r="A290" s="174" t="s">
        <v>560</v>
      </c>
      <c r="B290" s="202" t="s">
        <v>555</v>
      </c>
      <c r="C290" s="182"/>
      <c r="D290" s="171"/>
      <c r="E290" s="230"/>
      <c r="F290" s="230"/>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c r="GB290" s="5"/>
      <c r="GC290" s="5"/>
      <c r="GD290" s="5"/>
      <c r="GE290" s="5"/>
      <c r="GF290" s="5"/>
      <c r="GG290" s="5"/>
      <c r="GH290" s="5"/>
      <c r="GI290" s="5"/>
      <c r="GJ290" s="5"/>
      <c r="GK290" s="5"/>
      <c r="GL290" s="5"/>
      <c r="GM290" s="5"/>
      <c r="GN290" s="5"/>
      <c r="GO290" s="5"/>
      <c r="GP290" s="5"/>
      <c r="GQ290" s="5"/>
      <c r="GR290" s="5"/>
      <c r="GS290" s="5"/>
      <c r="GT290" s="5"/>
      <c r="GU290" s="5"/>
      <c r="GV290" s="5"/>
      <c r="GW290" s="5"/>
      <c r="GX290" s="5"/>
      <c r="GY290" s="5"/>
      <c r="GZ290" s="5"/>
      <c r="HA290" s="5"/>
      <c r="HB290" s="5"/>
      <c r="HC290" s="5"/>
      <c r="HD290" s="5"/>
      <c r="HE290" s="5"/>
      <c r="HF290" s="5"/>
      <c r="HG290" s="5"/>
      <c r="HH290" s="5"/>
      <c r="HI290" s="5"/>
      <c r="HJ290" s="5"/>
      <c r="HK290" s="5"/>
      <c r="HL290" s="5"/>
      <c r="HM290" s="5"/>
      <c r="HN290" s="5"/>
      <c r="HO290" s="5"/>
      <c r="HP290" s="5"/>
      <c r="HQ290" s="5"/>
      <c r="HR290" s="5"/>
      <c r="HS290" s="5"/>
      <c r="HT290" s="5"/>
      <c r="HU290" s="5"/>
      <c r="HV290" s="5"/>
      <c r="HW290" s="5"/>
      <c r="HX290" s="5"/>
      <c r="HY290" s="5"/>
      <c r="HZ290" s="5"/>
      <c r="IA290" s="5"/>
      <c r="IB290" s="5"/>
      <c r="IC290" s="5"/>
      <c r="ID290" s="5"/>
      <c r="IE290" s="5"/>
      <c r="IF290" s="5"/>
      <c r="IG290" s="5"/>
      <c r="IH290" s="5"/>
      <c r="II290" s="5"/>
      <c r="IJ290" s="5"/>
      <c r="IK290" s="5"/>
      <c r="IL290" s="5"/>
      <c r="IM290" s="5"/>
      <c r="IN290" s="5"/>
      <c r="IO290" s="5"/>
      <c r="IP290" s="5"/>
      <c r="IQ290" s="5"/>
      <c r="IR290" s="5"/>
      <c r="IS290" s="5"/>
      <c r="IT290" s="5"/>
      <c r="IU290" s="5"/>
      <c r="IV290" s="5"/>
    </row>
    <row r="291" spans="1:256" ht="12.75">
      <c r="A291" s="174"/>
      <c r="B291" s="202"/>
      <c r="C291" s="182" t="s">
        <v>133</v>
      </c>
      <c r="D291" s="171">
        <v>50</v>
      </c>
      <c r="E291" s="230"/>
      <c r="F291" s="230">
        <f>D291*E291</f>
        <v>0</v>
      </c>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c r="GB291" s="5"/>
      <c r="GC291" s="5"/>
      <c r="GD291" s="5"/>
      <c r="GE291" s="5"/>
      <c r="GF291" s="5"/>
      <c r="GG291" s="5"/>
      <c r="GH291" s="5"/>
      <c r="GI291" s="5"/>
      <c r="GJ291" s="5"/>
      <c r="GK291" s="5"/>
      <c r="GL291" s="5"/>
      <c r="GM291" s="5"/>
      <c r="GN291" s="5"/>
      <c r="GO291" s="5"/>
      <c r="GP291" s="5"/>
      <c r="GQ291" s="5"/>
      <c r="GR291" s="5"/>
      <c r="GS291" s="5"/>
      <c r="GT291" s="5"/>
      <c r="GU291" s="5"/>
      <c r="GV291" s="5"/>
      <c r="GW291" s="5"/>
      <c r="GX291" s="5"/>
      <c r="GY291" s="5"/>
      <c r="GZ291" s="5"/>
      <c r="HA291" s="5"/>
      <c r="HB291" s="5"/>
      <c r="HC291" s="5"/>
      <c r="HD291" s="5"/>
      <c r="HE291" s="5"/>
      <c r="HF291" s="5"/>
      <c r="HG291" s="5"/>
      <c r="HH291" s="5"/>
      <c r="HI291" s="5"/>
      <c r="HJ291" s="5"/>
      <c r="HK291" s="5"/>
      <c r="HL291" s="5"/>
      <c r="HM291" s="5"/>
      <c r="HN291" s="5"/>
      <c r="HO291" s="5"/>
      <c r="HP291" s="5"/>
      <c r="HQ291" s="5"/>
      <c r="HR291" s="5"/>
      <c r="HS291" s="5"/>
      <c r="HT291" s="5"/>
      <c r="HU291" s="5"/>
      <c r="HV291" s="5"/>
      <c r="HW291" s="5"/>
      <c r="HX291" s="5"/>
      <c r="HY291" s="5"/>
      <c r="HZ291" s="5"/>
      <c r="IA291" s="5"/>
      <c r="IB291" s="5"/>
      <c r="IC291" s="5"/>
      <c r="ID291" s="5"/>
      <c r="IE291" s="5"/>
      <c r="IF291" s="5"/>
      <c r="IG291" s="5"/>
      <c r="IH291" s="5"/>
      <c r="II291" s="5"/>
      <c r="IJ291" s="5"/>
      <c r="IK291" s="5"/>
      <c r="IL291" s="5"/>
      <c r="IM291" s="5"/>
      <c r="IN291" s="5"/>
      <c r="IO291" s="5"/>
      <c r="IP291" s="5"/>
      <c r="IQ291" s="5"/>
      <c r="IR291" s="5"/>
      <c r="IS291" s="5"/>
      <c r="IT291" s="5"/>
      <c r="IU291" s="5"/>
      <c r="IV291" s="5"/>
    </row>
    <row r="292" spans="1:256" ht="12.75">
      <c r="A292" s="174"/>
      <c r="B292" s="202"/>
      <c r="C292" s="182"/>
      <c r="D292" s="171"/>
      <c r="E292" s="230"/>
      <c r="F292" s="230"/>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c r="GB292" s="5"/>
      <c r="GC292" s="5"/>
      <c r="GD292" s="5"/>
      <c r="GE292" s="5"/>
      <c r="GF292" s="5"/>
      <c r="GG292" s="5"/>
      <c r="GH292" s="5"/>
      <c r="GI292" s="5"/>
      <c r="GJ292" s="5"/>
      <c r="GK292" s="5"/>
      <c r="GL292" s="5"/>
      <c r="GM292" s="5"/>
      <c r="GN292" s="5"/>
      <c r="GO292" s="5"/>
      <c r="GP292" s="5"/>
      <c r="GQ292" s="5"/>
      <c r="GR292" s="5"/>
      <c r="GS292" s="5"/>
      <c r="GT292" s="5"/>
      <c r="GU292" s="5"/>
      <c r="GV292" s="5"/>
      <c r="GW292" s="5"/>
      <c r="GX292" s="5"/>
      <c r="GY292" s="5"/>
      <c r="GZ292" s="5"/>
      <c r="HA292" s="5"/>
      <c r="HB292" s="5"/>
      <c r="HC292" s="5"/>
      <c r="HD292" s="5"/>
      <c r="HE292" s="5"/>
      <c r="HF292" s="5"/>
      <c r="HG292" s="5"/>
      <c r="HH292" s="5"/>
      <c r="HI292" s="5"/>
      <c r="HJ292" s="5"/>
      <c r="HK292" s="5"/>
      <c r="HL292" s="5"/>
      <c r="HM292" s="5"/>
      <c r="HN292" s="5"/>
      <c r="HO292" s="5"/>
      <c r="HP292" s="5"/>
      <c r="HQ292" s="5"/>
      <c r="HR292" s="5"/>
      <c r="HS292" s="5"/>
      <c r="HT292" s="5"/>
      <c r="HU292" s="5"/>
      <c r="HV292" s="5"/>
      <c r="HW292" s="5"/>
      <c r="HX292" s="5"/>
      <c r="HY292" s="5"/>
      <c r="HZ292" s="5"/>
      <c r="IA292" s="5"/>
      <c r="IB292" s="5"/>
      <c r="IC292" s="5"/>
      <c r="ID292" s="5"/>
      <c r="IE292" s="5"/>
      <c r="IF292" s="5"/>
      <c r="IG292" s="5"/>
      <c r="IH292" s="5"/>
      <c r="II292" s="5"/>
      <c r="IJ292" s="5"/>
      <c r="IK292" s="5"/>
      <c r="IL292" s="5"/>
      <c r="IM292" s="5"/>
      <c r="IN292" s="5"/>
      <c r="IO292" s="5"/>
      <c r="IP292" s="5"/>
      <c r="IQ292" s="5"/>
      <c r="IR292" s="5"/>
      <c r="IS292" s="5"/>
      <c r="IT292" s="5"/>
      <c r="IU292" s="5"/>
      <c r="IV292" s="5"/>
    </row>
    <row r="293" spans="1:256" ht="38.25">
      <c r="A293" s="174" t="s">
        <v>561</v>
      </c>
      <c r="B293" s="261" t="s">
        <v>562</v>
      </c>
      <c r="C293" s="182"/>
      <c r="D293" s="171"/>
      <c r="E293" s="230"/>
      <c r="F293" s="230"/>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c r="GB293" s="5"/>
      <c r="GC293" s="5"/>
      <c r="GD293" s="5"/>
      <c r="GE293" s="5"/>
      <c r="GF293" s="5"/>
      <c r="GG293" s="5"/>
      <c r="GH293" s="5"/>
      <c r="GI293" s="5"/>
      <c r="GJ293" s="5"/>
      <c r="GK293" s="5"/>
      <c r="GL293" s="5"/>
      <c r="GM293" s="5"/>
      <c r="GN293" s="5"/>
      <c r="GO293" s="5"/>
      <c r="GP293" s="5"/>
      <c r="GQ293" s="5"/>
      <c r="GR293" s="5"/>
      <c r="GS293" s="5"/>
      <c r="GT293" s="5"/>
      <c r="GU293" s="5"/>
      <c r="GV293" s="5"/>
      <c r="GW293" s="5"/>
      <c r="GX293" s="5"/>
      <c r="GY293" s="5"/>
      <c r="GZ293" s="5"/>
      <c r="HA293" s="5"/>
      <c r="HB293" s="5"/>
      <c r="HC293" s="5"/>
      <c r="HD293" s="5"/>
      <c r="HE293" s="5"/>
      <c r="HF293" s="5"/>
      <c r="HG293" s="5"/>
      <c r="HH293" s="5"/>
      <c r="HI293" s="5"/>
      <c r="HJ293" s="5"/>
      <c r="HK293" s="5"/>
      <c r="HL293" s="5"/>
      <c r="HM293" s="5"/>
      <c r="HN293" s="5"/>
      <c r="HO293" s="5"/>
      <c r="HP293" s="5"/>
      <c r="HQ293" s="5"/>
      <c r="HR293" s="5"/>
      <c r="HS293" s="5"/>
      <c r="HT293" s="5"/>
      <c r="HU293" s="5"/>
      <c r="HV293" s="5"/>
      <c r="HW293" s="5"/>
      <c r="HX293" s="5"/>
      <c r="HY293" s="5"/>
      <c r="HZ293" s="5"/>
      <c r="IA293" s="5"/>
      <c r="IB293" s="5"/>
      <c r="IC293" s="5"/>
      <c r="ID293" s="5"/>
      <c r="IE293" s="5"/>
      <c r="IF293" s="5"/>
      <c r="IG293" s="5"/>
      <c r="IH293" s="5"/>
      <c r="II293" s="5"/>
      <c r="IJ293" s="5"/>
      <c r="IK293" s="5"/>
      <c r="IL293" s="5"/>
      <c r="IM293" s="5"/>
      <c r="IN293" s="5"/>
      <c r="IO293" s="5"/>
      <c r="IP293" s="5"/>
      <c r="IQ293" s="5"/>
      <c r="IR293" s="5"/>
      <c r="IS293" s="5"/>
      <c r="IT293" s="5"/>
      <c r="IU293" s="5"/>
      <c r="IV293" s="5"/>
    </row>
    <row r="294" spans="1:256" ht="12.75">
      <c r="A294" s="174"/>
      <c r="B294" s="202"/>
      <c r="C294" s="182" t="s">
        <v>133</v>
      </c>
      <c r="D294" s="171">
        <v>5</v>
      </c>
      <c r="E294" s="230"/>
      <c r="F294" s="230">
        <f>D294*E294</f>
        <v>0</v>
      </c>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c r="GB294" s="5"/>
      <c r="GC294" s="5"/>
      <c r="GD294" s="5"/>
      <c r="GE294" s="5"/>
      <c r="GF294" s="5"/>
      <c r="GG294" s="5"/>
      <c r="GH294" s="5"/>
      <c r="GI294" s="5"/>
      <c r="GJ294" s="5"/>
      <c r="GK294" s="5"/>
      <c r="GL294" s="5"/>
      <c r="GM294" s="5"/>
      <c r="GN294" s="5"/>
      <c r="GO294" s="5"/>
      <c r="GP294" s="5"/>
      <c r="GQ294" s="5"/>
      <c r="GR294" s="5"/>
      <c r="GS294" s="5"/>
      <c r="GT294" s="5"/>
      <c r="GU294" s="5"/>
      <c r="GV294" s="5"/>
      <c r="GW294" s="5"/>
      <c r="GX294" s="5"/>
      <c r="GY294" s="5"/>
      <c r="GZ294" s="5"/>
      <c r="HA294" s="5"/>
      <c r="HB294" s="5"/>
      <c r="HC294" s="5"/>
      <c r="HD294" s="5"/>
      <c r="HE294" s="5"/>
      <c r="HF294" s="5"/>
      <c r="HG294" s="5"/>
      <c r="HH294" s="5"/>
      <c r="HI294" s="5"/>
      <c r="HJ294" s="5"/>
      <c r="HK294" s="5"/>
      <c r="HL294" s="5"/>
      <c r="HM294" s="5"/>
      <c r="HN294" s="5"/>
      <c r="HO294" s="5"/>
      <c r="HP294" s="5"/>
      <c r="HQ294" s="5"/>
      <c r="HR294" s="5"/>
      <c r="HS294" s="5"/>
      <c r="HT294" s="5"/>
      <c r="HU294" s="5"/>
      <c r="HV294" s="5"/>
      <c r="HW294" s="5"/>
      <c r="HX294" s="5"/>
      <c r="HY294" s="5"/>
      <c r="HZ294" s="5"/>
      <c r="IA294" s="5"/>
      <c r="IB294" s="5"/>
      <c r="IC294" s="5"/>
      <c r="ID294" s="5"/>
      <c r="IE294" s="5"/>
      <c r="IF294" s="5"/>
      <c r="IG294" s="5"/>
      <c r="IH294" s="5"/>
      <c r="II294" s="5"/>
      <c r="IJ294" s="5"/>
      <c r="IK294" s="5"/>
      <c r="IL294" s="5"/>
      <c r="IM294" s="5"/>
      <c r="IN294" s="5"/>
      <c r="IO294" s="5"/>
      <c r="IP294" s="5"/>
      <c r="IQ294" s="5"/>
      <c r="IR294" s="5"/>
      <c r="IS294" s="5"/>
      <c r="IT294" s="5"/>
      <c r="IU294" s="5"/>
      <c r="IV294" s="5"/>
    </row>
    <row r="295" spans="1:256" ht="12.75">
      <c r="A295" s="6"/>
      <c r="B295" s="261"/>
      <c r="C295" s="182"/>
      <c r="D295" s="171"/>
      <c r="E295" s="230"/>
      <c r="F295" s="230"/>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c r="GB295" s="5"/>
      <c r="GC295" s="5"/>
      <c r="GD295" s="5"/>
      <c r="GE295" s="5"/>
      <c r="GF295" s="5"/>
      <c r="GG295" s="5"/>
      <c r="GH295" s="5"/>
      <c r="GI295" s="5"/>
      <c r="GJ295" s="5"/>
      <c r="GK295" s="5"/>
      <c r="GL295" s="5"/>
      <c r="GM295" s="5"/>
      <c r="GN295" s="5"/>
      <c r="GO295" s="5"/>
      <c r="GP295" s="5"/>
      <c r="GQ295" s="5"/>
      <c r="GR295" s="5"/>
      <c r="GS295" s="5"/>
      <c r="GT295" s="5"/>
      <c r="GU295" s="5"/>
      <c r="GV295" s="5"/>
      <c r="GW295" s="5"/>
      <c r="GX295" s="5"/>
      <c r="GY295" s="5"/>
      <c r="GZ295" s="5"/>
      <c r="HA295" s="5"/>
      <c r="HB295" s="5"/>
      <c r="HC295" s="5"/>
      <c r="HD295" s="5"/>
      <c r="HE295" s="5"/>
      <c r="HF295" s="5"/>
      <c r="HG295" s="5"/>
      <c r="HH295" s="5"/>
      <c r="HI295" s="5"/>
      <c r="HJ295" s="5"/>
      <c r="HK295" s="5"/>
      <c r="HL295" s="5"/>
      <c r="HM295" s="5"/>
      <c r="HN295" s="5"/>
      <c r="HO295" s="5"/>
      <c r="HP295" s="5"/>
      <c r="HQ295" s="5"/>
      <c r="HR295" s="5"/>
      <c r="HS295" s="5"/>
      <c r="HT295" s="5"/>
      <c r="HU295" s="5"/>
      <c r="HV295" s="5"/>
      <c r="HW295" s="5"/>
      <c r="HX295" s="5"/>
      <c r="HY295" s="5"/>
      <c r="HZ295" s="5"/>
      <c r="IA295" s="5"/>
      <c r="IB295" s="5"/>
      <c r="IC295" s="5"/>
      <c r="ID295" s="5"/>
      <c r="IE295" s="5"/>
      <c r="IF295" s="5"/>
      <c r="IG295" s="5"/>
      <c r="IH295" s="5"/>
      <c r="II295" s="5"/>
      <c r="IJ295" s="5"/>
      <c r="IK295" s="5"/>
      <c r="IL295" s="5"/>
      <c r="IM295" s="5"/>
      <c r="IN295" s="5"/>
      <c r="IO295" s="5"/>
      <c r="IP295" s="5"/>
      <c r="IQ295" s="5"/>
      <c r="IR295" s="5"/>
      <c r="IS295" s="5"/>
      <c r="IT295" s="5"/>
      <c r="IU295" s="5"/>
      <c r="IV295" s="5"/>
    </row>
    <row r="296" spans="1:256" ht="38.25">
      <c r="A296" s="174" t="s">
        <v>563</v>
      </c>
      <c r="B296" s="261" t="s">
        <v>564</v>
      </c>
      <c r="C296" s="182"/>
      <c r="D296" s="171"/>
      <c r="E296" s="230"/>
      <c r="F296" s="230"/>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c r="GB296" s="5"/>
      <c r="GC296" s="5"/>
      <c r="GD296" s="5"/>
      <c r="GE296" s="5"/>
      <c r="GF296" s="5"/>
      <c r="GG296" s="5"/>
      <c r="GH296" s="5"/>
      <c r="GI296" s="5"/>
      <c r="GJ296" s="5"/>
      <c r="GK296" s="5"/>
      <c r="GL296" s="5"/>
      <c r="GM296" s="5"/>
      <c r="GN296" s="5"/>
      <c r="GO296" s="5"/>
      <c r="GP296" s="5"/>
      <c r="GQ296" s="5"/>
      <c r="GR296" s="5"/>
      <c r="GS296" s="5"/>
      <c r="GT296" s="5"/>
      <c r="GU296" s="5"/>
      <c r="GV296" s="5"/>
      <c r="GW296" s="5"/>
      <c r="GX296" s="5"/>
      <c r="GY296" s="5"/>
      <c r="GZ296" s="5"/>
      <c r="HA296" s="5"/>
      <c r="HB296" s="5"/>
      <c r="HC296" s="5"/>
      <c r="HD296" s="5"/>
      <c r="HE296" s="5"/>
      <c r="HF296" s="5"/>
      <c r="HG296" s="5"/>
      <c r="HH296" s="5"/>
      <c r="HI296" s="5"/>
      <c r="HJ296" s="5"/>
      <c r="HK296" s="5"/>
      <c r="HL296" s="5"/>
      <c r="HM296" s="5"/>
      <c r="HN296" s="5"/>
      <c r="HO296" s="5"/>
      <c r="HP296" s="5"/>
      <c r="HQ296" s="5"/>
      <c r="HR296" s="5"/>
      <c r="HS296" s="5"/>
      <c r="HT296" s="5"/>
      <c r="HU296" s="5"/>
      <c r="HV296" s="5"/>
      <c r="HW296" s="5"/>
      <c r="HX296" s="5"/>
      <c r="HY296" s="5"/>
      <c r="HZ296" s="5"/>
      <c r="IA296" s="5"/>
      <c r="IB296" s="5"/>
      <c r="IC296" s="5"/>
      <c r="ID296" s="5"/>
      <c r="IE296" s="5"/>
      <c r="IF296" s="5"/>
      <c r="IG296" s="5"/>
      <c r="IH296" s="5"/>
      <c r="II296" s="5"/>
      <c r="IJ296" s="5"/>
      <c r="IK296" s="5"/>
      <c r="IL296" s="5"/>
      <c r="IM296" s="5"/>
      <c r="IN296" s="5"/>
      <c r="IO296" s="5"/>
      <c r="IP296" s="5"/>
      <c r="IQ296" s="5"/>
      <c r="IR296" s="5"/>
      <c r="IS296" s="5"/>
      <c r="IT296" s="5"/>
      <c r="IU296" s="5"/>
      <c r="IV296" s="5"/>
    </row>
    <row r="297" spans="1:256" thickBot="1">
      <c r="A297" s="174"/>
      <c r="B297" s="202"/>
      <c r="C297" s="305" t="s">
        <v>133</v>
      </c>
      <c r="D297" s="306">
        <v>5</v>
      </c>
      <c r="E297" s="307"/>
      <c r="F297" s="307">
        <f>D297*E297</f>
        <v>0</v>
      </c>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c r="DI297" s="5"/>
      <c r="DJ297" s="5"/>
      <c r="DK297" s="5"/>
      <c r="DL297" s="5"/>
      <c r="DM297" s="5"/>
      <c r="DN297" s="5"/>
      <c r="DO297" s="5"/>
      <c r="DP297" s="5"/>
      <c r="DQ297" s="5"/>
      <c r="DR297" s="5"/>
      <c r="DS297" s="5"/>
      <c r="DT297" s="5"/>
      <c r="DU297" s="5"/>
      <c r="DV297" s="5"/>
      <c r="DW297" s="5"/>
      <c r="DX297" s="5"/>
      <c r="DY297" s="5"/>
      <c r="DZ297" s="5"/>
      <c r="EA297" s="5"/>
      <c r="EB297" s="5"/>
      <c r="EC297" s="5"/>
      <c r="ED297" s="5"/>
      <c r="EE297" s="5"/>
      <c r="EF297" s="5"/>
      <c r="EG297" s="5"/>
      <c r="EH297" s="5"/>
      <c r="EI297" s="5"/>
      <c r="EJ297" s="5"/>
      <c r="EK297" s="5"/>
      <c r="EL297" s="5"/>
      <c r="EM297" s="5"/>
      <c r="EN297" s="5"/>
      <c r="EO297" s="5"/>
      <c r="EP297" s="5"/>
      <c r="EQ297" s="5"/>
      <c r="ER297" s="5"/>
      <c r="ES297" s="5"/>
      <c r="ET297" s="5"/>
      <c r="EU297" s="5"/>
      <c r="EV297" s="5"/>
      <c r="EW297" s="5"/>
      <c r="EX297" s="5"/>
      <c r="EY297" s="5"/>
      <c r="EZ297" s="5"/>
      <c r="FA297" s="5"/>
      <c r="FB297" s="5"/>
      <c r="FC297" s="5"/>
      <c r="FD297" s="5"/>
      <c r="FE297" s="5"/>
      <c r="FF297" s="5"/>
      <c r="FG297" s="5"/>
      <c r="FH297" s="5"/>
      <c r="FI297" s="5"/>
      <c r="FJ297" s="5"/>
      <c r="FK297" s="5"/>
      <c r="FL297" s="5"/>
      <c r="FM297" s="5"/>
      <c r="FN297" s="5"/>
      <c r="FO297" s="5"/>
      <c r="FP297" s="5"/>
      <c r="FQ297" s="5"/>
      <c r="FR297" s="5"/>
      <c r="FS297" s="5"/>
      <c r="FT297" s="5"/>
      <c r="FU297" s="5"/>
      <c r="FV297" s="5"/>
      <c r="FW297" s="5"/>
      <c r="FX297" s="5"/>
      <c r="FY297" s="5"/>
      <c r="FZ297" s="5"/>
      <c r="GA297" s="5"/>
      <c r="GB297" s="5"/>
      <c r="GC297" s="5"/>
      <c r="GD297" s="5"/>
      <c r="GE297" s="5"/>
      <c r="GF297" s="5"/>
      <c r="GG297" s="5"/>
      <c r="GH297" s="5"/>
      <c r="GI297" s="5"/>
      <c r="GJ297" s="5"/>
      <c r="GK297" s="5"/>
      <c r="GL297" s="5"/>
      <c r="GM297" s="5"/>
      <c r="GN297" s="5"/>
      <c r="GO297" s="5"/>
      <c r="GP297" s="5"/>
      <c r="GQ297" s="5"/>
      <c r="GR297" s="5"/>
      <c r="GS297" s="5"/>
      <c r="GT297" s="5"/>
      <c r="GU297" s="5"/>
      <c r="GV297" s="5"/>
      <c r="GW297" s="5"/>
      <c r="GX297" s="5"/>
      <c r="GY297" s="5"/>
      <c r="GZ297" s="5"/>
      <c r="HA297" s="5"/>
      <c r="HB297" s="5"/>
      <c r="HC297" s="5"/>
      <c r="HD297" s="5"/>
      <c r="HE297" s="5"/>
      <c r="HF297" s="5"/>
      <c r="HG297" s="5"/>
      <c r="HH297" s="5"/>
      <c r="HI297" s="5"/>
      <c r="HJ297" s="5"/>
      <c r="HK297" s="5"/>
      <c r="HL297" s="5"/>
      <c r="HM297" s="5"/>
      <c r="HN297" s="5"/>
      <c r="HO297" s="5"/>
      <c r="HP297" s="5"/>
      <c r="HQ297" s="5"/>
      <c r="HR297" s="5"/>
      <c r="HS297" s="5"/>
      <c r="HT297" s="5"/>
      <c r="HU297" s="5"/>
      <c r="HV297" s="5"/>
      <c r="HW297" s="5"/>
      <c r="HX297" s="5"/>
      <c r="HY297" s="5"/>
      <c r="HZ297" s="5"/>
      <c r="IA297" s="5"/>
      <c r="IB297" s="5"/>
      <c r="IC297" s="5"/>
      <c r="ID297" s="5"/>
      <c r="IE297" s="5"/>
      <c r="IF297" s="5"/>
      <c r="IG297" s="5"/>
      <c r="IH297" s="5"/>
      <c r="II297" s="5"/>
      <c r="IJ297" s="5"/>
      <c r="IK297" s="5"/>
      <c r="IL297" s="5"/>
      <c r="IM297" s="5"/>
      <c r="IN297" s="5"/>
      <c r="IO297" s="5"/>
      <c r="IP297" s="5"/>
      <c r="IQ297" s="5"/>
      <c r="IR297" s="5"/>
      <c r="IS297" s="5"/>
      <c r="IT297" s="5"/>
      <c r="IU297" s="5"/>
      <c r="IV297" s="5"/>
    </row>
    <row r="298" spans="1:256" ht="7.5" customHeight="1" thickTop="1">
      <c r="A298" s="6"/>
      <c r="B298" s="261"/>
      <c r="C298" s="182"/>
      <c r="D298" s="171"/>
      <c r="E298" s="230"/>
      <c r="F298" s="230"/>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c r="DI298" s="5"/>
      <c r="DJ298" s="5"/>
      <c r="DK298" s="5"/>
      <c r="DL298" s="5"/>
      <c r="DM298" s="5"/>
      <c r="DN298" s="5"/>
      <c r="DO298" s="5"/>
      <c r="DP298" s="5"/>
      <c r="DQ298" s="5"/>
      <c r="DR298" s="5"/>
      <c r="DS298" s="5"/>
      <c r="DT298" s="5"/>
      <c r="DU298" s="5"/>
      <c r="DV298" s="5"/>
      <c r="DW298" s="5"/>
      <c r="DX298" s="5"/>
      <c r="DY298" s="5"/>
      <c r="DZ298" s="5"/>
      <c r="EA298" s="5"/>
      <c r="EB298" s="5"/>
      <c r="EC298" s="5"/>
      <c r="ED298" s="5"/>
      <c r="EE298" s="5"/>
      <c r="EF298" s="5"/>
      <c r="EG298" s="5"/>
      <c r="EH298" s="5"/>
      <c r="EI298" s="5"/>
      <c r="EJ298" s="5"/>
      <c r="EK298" s="5"/>
      <c r="EL298" s="5"/>
      <c r="EM298" s="5"/>
      <c r="EN298" s="5"/>
      <c r="EO298" s="5"/>
      <c r="EP298" s="5"/>
      <c r="EQ298" s="5"/>
      <c r="ER298" s="5"/>
      <c r="ES298" s="5"/>
      <c r="ET298" s="5"/>
      <c r="EU298" s="5"/>
      <c r="EV298" s="5"/>
      <c r="EW298" s="5"/>
      <c r="EX298" s="5"/>
      <c r="EY298" s="5"/>
      <c r="EZ298" s="5"/>
      <c r="FA298" s="5"/>
      <c r="FB298" s="5"/>
      <c r="FC298" s="5"/>
      <c r="FD298" s="5"/>
      <c r="FE298" s="5"/>
      <c r="FF298" s="5"/>
      <c r="FG298" s="5"/>
      <c r="FH298" s="5"/>
      <c r="FI298" s="5"/>
      <c r="FJ298" s="5"/>
      <c r="FK298" s="5"/>
      <c r="FL298" s="5"/>
      <c r="FM298" s="5"/>
      <c r="FN298" s="5"/>
      <c r="FO298" s="5"/>
      <c r="FP298" s="5"/>
      <c r="FQ298" s="5"/>
      <c r="FR298" s="5"/>
      <c r="FS298" s="5"/>
      <c r="FT298" s="5"/>
      <c r="FU298" s="5"/>
      <c r="FV298" s="5"/>
      <c r="FW298" s="5"/>
      <c r="FX298" s="5"/>
      <c r="FY298" s="5"/>
      <c r="FZ298" s="5"/>
      <c r="GA298" s="5"/>
      <c r="GB298" s="5"/>
      <c r="GC298" s="5"/>
      <c r="GD298" s="5"/>
      <c r="GE298" s="5"/>
      <c r="GF298" s="5"/>
      <c r="GG298" s="5"/>
      <c r="GH298" s="5"/>
      <c r="GI298" s="5"/>
      <c r="GJ298" s="5"/>
      <c r="GK298" s="5"/>
      <c r="GL298" s="5"/>
      <c r="GM298" s="5"/>
      <c r="GN298" s="5"/>
      <c r="GO298" s="5"/>
      <c r="GP298" s="5"/>
      <c r="GQ298" s="5"/>
      <c r="GR298" s="5"/>
      <c r="GS298" s="5"/>
      <c r="GT298" s="5"/>
      <c r="GU298" s="5"/>
      <c r="GV298" s="5"/>
      <c r="GW298" s="5"/>
      <c r="GX298" s="5"/>
      <c r="GY298" s="5"/>
      <c r="GZ298" s="5"/>
      <c r="HA298" s="5"/>
      <c r="HB298" s="5"/>
      <c r="HC298" s="5"/>
      <c r="HD298" s="5"/>
      <c r="HE298" s="5"/>
      <c r="HF298" s="5"/>
      <c r="HG298" s="5"/>
      <c r="HH298" s="5"/>
      <c r="HI298" s="5"/>
      <c r="HJ298" s="5"/>
      <c r="HK298" s="5"/>
      <c r="HL298" s="5"/>
      <c r="HM298" s="5"/>
      <c r="HN298" s="5"/>
      <c r="HO298" s="5"/>
      <c r="HP298" s="5"/>
      <c r="HQ298" s="5"/>
      <c r="HR298" s="5"/>
      <c r="HS298" s="5"/>
      <c r="HT298" s="5"/>
      <c r="HU298" s="5"/>
      <c r="HV298" s="5"/>
      <c r="HW298" s="5"/>
      <c r="HX298" s="5"/>
      <c r="HY298" s="5"/>
      <c r="HZ298" s="5"/>
      <c r="IA298" s="5"/>
      <c r="IB298" s="5"/>
      <c r="IC298" s="5"/>
      <c r="ID298" s="5"/>
      <c r="IE298" s="5"/>
      <c r="IF298" s="5"/>
      <c r="IG298" s="5"/>
      <c r="IH298" s="5"/>
      <c r="II298" s="5"/>
      <c r="IJ298" s="5"/>
      <c r="IK298" s="5"/>
      <c r="IL298" s="5"/>
      <c r="IM298" s="5"/>
      <c r="IN298" s="5"/>
      <c r="IO298" s="5"/>
      <c r="IP298" s="5"/>
      <c r="IQ298" s="5"/>
      <c r="IR298" s="5"/>
      <c r="IS298" s="5"/>
      <c r="IT298" s="5"/>
      <c r="IU298" s="5"/>
      <c r="IV298" s="5"/>
    </row>
    <row r="299" spans="1:256" ht="15.75" customHeight="1">
      <c r="A299" s="6"/>
      <c r="B299" s="545" t="s">
        <v>599</v>
      </c>
      <c r="C299" s="545"/>
      <c r="D299" s="545"/>
      <c r="E299" s="545"/>
      <c r="F299" s="250">
        <f>SUM(F262:F298)</f>
        <v>0</v>
      </c>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c r="DI299" s="5"/>
      <c r="DJ299" s="5"/>
      <c r="DK299" s="5"/>
      <c r="DL299" s="5"/>
      <c r="DM299" s="5"/>
      <c r="DN299" s="5"/>
      <c r="DO299" s="5"/>
      <c r="DP299" s="5"/>
      <c r="DQ299" s="5"/>
      <c r="DR299" s="5"/>
      <c r="DS299" s="5"/>
      <c r="DT299" s="5"/>
      <c r="DU299" s="5"/>
      <c r="DV299" s="5"/>
      <c r="DW299" s="5"/>
      <c r="DX299" s="5"/>
      <c r="DY299" s="5"/>
      <c r="DZ299" s="5"/>
      <c r="EA299" s="5"/>
      <c r="EB299" s="5"/>
      <c r="EC299" s="5"/>
      <c r="ED299" s="5"/>
      <c r="EE299" s="5"/>
      <c r="EF299" s="5"/>
      <c r="EG299" s="5"/>
      <c r="EH299" s="5"/>
      <c r="EI299" s="5"/>
      <c r="EJ299" s="5"/>
      <c r="EK299" s="5"/>
      <c r="EL299" s="5"/>
      <c r="EM299" s="5"/>
      <c r="EN299" s="5"/>
      <c r="EO299" s="5"/>
      <c r="EP299" s="5"/>
      <c r="EQ299" s="5"/>
      <c r="ER299" s="5"/>
      <c r="ES299" s="5"/>
      <c r="ET299" s="5"/>
      <c r="EU299" s="5"/>
      <c r="EV299" s="5"/>
      <c r="EW299" s="5"/>
      <c r="EX299" s="5"/>
      <c r="EY299" s="5"/>
      <c r="EZ299" s="5"/>
      <c r="FA299" s="5"/>
      <c r="FB299" s="5"/>
      <c r="FC299" s="5"/>
      <c r="FD299" s="5"/>
      <c r="FE299" s="5"/>
      <c r="FF299" s="5"/>
      <c r="FG299" s="5"/>
      <c r="FH299" s="5"/>
      <c r="FI299" s="5"/>
      <c r="FJ299" s="5"/>
      <c r="FK299" s="5"/>
      <c r="FL299" s="5"/>
      <c r="FM299" s="5"/>
      <c r="FN299" s="5"/>
      <c r="FO299" s="5"/>
      <c r="FP299" s="5"/>
      <c r="FQ299" s="5"/>
      <c r="FR299" s="5"/>
      <c r="FS299" s="5"/>
      <c r="FT299" s="5"/>
      <c r="FU299" s="5"/>
      <c r="FV299" s="5"/>
      <c r="FW299" s="5"/>
      <c r="FX299" s="5"/>
      <c r="FY299" s="5"/>
      <c r="FZ299" s="5"/>
      <c r="GA299" s="5"/>
      <c r="GB299" s="5"/>
      <c r="GC299" s="5"/>
      <c r="GD299" s="5"/>
      <c r="GE299" s="5"/>
      <c r="GF299" s="5"/>
      <c r="GG299" s="5"/>
      <c r="GH299" s="5"/>
      <c r="GI299" s="5"/>
      <c r="GJ299" s="5"/>
      <c r="GK299" s="5"/>
      <c r="GL299" s="5"/>
      <c r="GM299" s="5"/>
      <c r="GN299" s="5"/>
      <c r="GO299" s="5"/>
      <c r="GP299" s="5"/>
      <c r="GQ299" s="5"/>
      <c r="GR299" s="5"/>
      <c r="GS299" s="5"/>
      <c r="GT299" s="5"/>
      <c r="GU299" s="5"/>
      <c r="GV299" s="5"/>
      <c r="GW299" s="5"/>
      <c r="GX299" s="5"/>
      <c r="GY299" s="5"/>
      <c r="GZ299" s="5"/>
      <c r="HA299" s="5"/>
      <c r="HB299" s="5"/>
      <c r="HC299" s="5"/>
      <c r="HD299" s="5"/>
      <c r="HE299" s="5"/>
      <c r="HF299" s="5"/>
      <c r="HG299" s="5"/>
      <c r="HH299" s="5"/>
      <c r="HI299" s="5"/>
      <c r="HJ299" s="5"/>
      <c r="HK299" s="5"/>
      <c r="HL299" s="5"/>
      <c r="HM299" s="5"/>
      <c r="HN299" s="5"/>
      <c r="HO299" s="5"/>
      <c r="HP299" s="5"/>
      <c r="HQ299" s="5"/>
      <c r="HR299" s="5"/>
      <c r="HS299" s="5"/>
      <c r="HT299" s="5"/>
      <c r="HU299" s="5"/>
      <c r="HV299" s="5"/>
      <c r="HW299" s="5"/>
      <c r="HX299" s="5"/>
      <c r="HY299" s="5"/>
      <c r="HZ299" s="5"/>
      <c r="IA299" s="5"/>
      <c r="IB299" s="5"/>
      <c r="IC299" s="5"/>
      <c r="ID299" s="5"/>
      <c r="IE299" s="5"/>
      <c r="IF299" s="5"/>
      <c r="IG299" s="5"/>
      <c r="IH299" s="5"/>
      <c r="II299" s="5"/>
      <c r="IJ299" s="5"/>
      <c r="IK299" s="5"/>
      <c r="IL299" s="5"/>
      <c r="IM299" s="5"/>
      <c r="IN299" s="5"/>
      <c r="IO299" s="5"/>
      <c r="IP299" s="5"/>
      <c r="IQ299" s="5"/>
      <c r="IR299" s="5"/>
      <c r="IS299" s="5"/>
      <c r="IT299" s="5"/>
      <c r="IU299" s="5"/>
      <c r="IV299" s="5"/>
    </row>
    <row r="300" spans="1:256" ht="12.75">
      <c r="A300" s="6"/>
      <c r="B300" s="261"/>
      <c r="C300" s="182"/>
      <c r="D300" s="171"/>
      <c r="E300" s="230"/>
      <c r="F300" s="230"/>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c r="DI300" s="5"/>
      <c r="DJ300" s="5"/>
      <c r="DK300" s="5"/>
      <c r="DL300" s="5"/>
      <c r="DM300" s="5"/>
      <c r="DN300" s="5"/>
      <c r="DO300" s="5"/>
      <c r="DP300" s="5"/>
      <c r="DQ300" s="5"/>
      <c r="DR300" s="5"/>
      <c r="DS300" s="5"/>
      <c r="DT300" s="5"/>
      <c r="DU300" s="5"/>
      <c r="DV300" s="5"/>
      <c r="DW300" s="5"/>
      <c r="DX300" s="5"/>
      <c r="DY300" s="5"/>
      <c r="DZ300" s="5"/>
      <c r="EA300" s="5"/>
      <c r="EB300" s="5"/>
      <c r="EC300" s="5"/>
      <c r="ED300" s="5"/>
      <c r="EE300" s="5"/>
      <c r="EF300" s="5"/>
      <c r="EG300" s="5"/>
      <c r="EH300" s="5"/>
      <c r="EI300" s="5"/>
      <c r="EJ300" s="5"/>
      <c r="EK300" s="5"/>
      <c r="EL300" s="5"/>
      <c r="EM300" s="5"/>
      <c r="EN300" s="5"/>
      <c r="EO300" s="5"/>
      <c r="EP300" s="5"/>
      <c r="EQ300" s="5"/>
      <c r="ER300" s="5"/>
      <c r="ES300" s="5"/>
      <c r="ET300" s="5"/>
      <c r="EU300" s="5"/>
      <c r="EV300" s="5"/>
      <c r="EW300" s="5"/>
      <c r="EX300" s="5"/>
      <c r="EY300" s="5"/>
      <c r="EZ300" s="5"/>
      <c r="FA300" s="5"/>
      <c r="FB300" s="5"/>
      <c r="FC300" s="5"/>
      <c r="FD300" s="5"/>
      <c r="FE300" s="5"/>
      <c r="FF300" s="5"/>
      <c r="FG300" s="5"/>
      <c r="FH300" s="5"/>
      <c r="FI300" s="5"/>
      <c r="FJ300" s="5"/>
      <c r="FK300" s="5"/>
      <c r="FL300" s="5"/>
      <c r="FM300" s="5"/>
      <c r="FN300" s="5"/>
      <c r="FO300" s="5"/>
      <c r="FP300" s="5"/>
      <c r="FQ300" s="5"/>
      <c r="FR300" s="5"/>
      <c r="FS300" s="5"/>
      <c r="FT300" s="5"/>
      <c r="FU300" s="5"/>
      <c r="FV300" s="5"/>
      <c r="FW300" s="5"/>
      <c r="FX300" s="5"/>
      <c r="FY300" s="5"/>
      <c r="FZ300" s="5"/>
      <c r="GA300" s="5"/>
      <c r="GB300" s="5"/>
      <c r="GC300" s="5"/>
      <c r="GD300" s="5"/>
      <c r="GE300" s="5"/>
      <c r="GF300" s="5"/>
      <c r="GG300" s="5"/>
      <c r="GH300" s="5"/>
      <c r="GI300" s="5"/>
      <c r="GJ300" s="5"/>
      <c r="GK300" s="5"/>
      <c r="GL300" s="5"/>
      <c r="GM300" s="5"/>
      <c r="GN300" s="5"/>
      <c r="GO300" s="5"/>
      <c r="GP300" s="5"/>
      <c r="GQ300" s="5"/>
      <c r="GR300" s="5"/>
      <c r="GS300" s="5"/>
      <c r="GT300" s="5"/>
      <c r="GU300" s="5"/>
      <c r="GV300" s="5"/>
      <c r="GW300" s="5"/>
      <c r="GX300" s="5"/>
      <c r="GY300" s="5"/>
      <c r="GZ300" s="5"/>
      <c r="HA300" s="5"/>
      <c r="HB300" s="5"/>
      <c r="HC300" s="5"/>
      <c r="HD300" s="5"/>
      <c r="HE300" s="5"/>
      <c r="HF300" s="5"/>
      <c r="HG300" s="5"/>
      <c r="HH300" s="5"/>
      <c r="HI300" s="5"/>
      <c r="HJ300" s="5"/>
      <c r="HK300" s="5"/>
      <c r="HL300" s="5"/>
      <c r="HM300" s="5"/>
      <c r="HN300" s="5"/>
      <c r="HO300" s="5"/>
      <c r="HP300" s="5"/>
      <c r="HQ300" s="5"/>
      <c r="HR300" s="5"/>
      <c r="HS300" s="5"/>
      <c r="HT300" s="5"/>
      <c r="HU300" s="5"/>
      <c r="HV300" s="5"/>
      <c r="HW300" s="5"/>
      <c r="HX300" s="5"/>
      <c r="HY300" s="5"/>
      <c r="HZ300" s="5"/>
      <c r="IA300" s="5"/>
      <c r="IB300" s="5"/>
      <c r="IC300" s="5"/>
      <c r="ID300" s="5"/>
      <c r="IE300" s="5"/>
      <c r="IF300" s="5"/>
      <c r="IG300" s="5"/>
      <c r="IH300" s="5"/>
      <c r="II300" s="5"/>
      <c r="IJ300" s="5"/>
      <c r="IK300" s="5"/>
      <c r="IL300" s="5"/>
      <c r="IM300" s="5"/>
      <c r="IN300" s="5"/>
      <c r="IO300" s="5"/>
      <c r="IP300" s="5"/>
      <c r="IQ300" s="5"/>
      <c r="IR300" s="5"/>
      <c r="IS300" s="5"/>
      <c r="IT300" s="5"/>
      <c r="IU300" s="5"/>
      <c r="IV300" s="5"/>
    </row>
    <row r="301" spans="1:256" ht="12.75">
      <c r="A301" s="6"/>
      <c r="B301" s="261"/>
      <c r="C301" s="182"/>
      <c r="D301" s="171"/>
      <c r="E301" s="230"/>
      <c r="F301" s="230"/>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c r="DI301" s="5"/>
      <c r="DJ301" s="5"/>
      <c r="DK301" s="5"/>
      <c r="DL301" s="5"/>
      <c r="DM301" s="5"/>
      <c r="DN301" s="5"/>
      <c r="DO301" s="5"/>
      <c r="DP301" s="5"/>
      <c r="DQ301" s="5"/>
      <c r="DR301" s="5"/>
      <c r="DS301" s="5"/>
      <c r="DT301" s="5"/>
      <c r="DU301" s="5"/>
      <c r="DV301" s="5"/>
      <c r="DW301" s="5"/>
      <c r="DX301" s="5"/>
      <c r="DY301" s="5"/>
      <c r="DZ301" s="5"/>
      <c r="EA301" s="5"/>
      <c r="EB301" s="5"/>
      <c r="EC301" s="5"/>
      <c r="ED301" s="5"/>
      <c r="EE301" s="5"/>
      <c r="EF301" s="5"/>
      <c r="EG301" s="5"/>
      <c r="EH301" s="5"/>
      <c r="EI301" s="5"/>
      <c r="EJ301" s="5"/>
      <c r="EK301" s="5"/>
      <c r="EL301" s="5"/>
      <c r="EM301" s="5"/>
      <c r="EN301" s="5"/>
      <c r="EO301" s="5"/>
      <c r="EP301" s="5"/>
      <c r="EQ301" s="5"/>
      <c r="ER301" s="5"/>
      <c r="ES301" s="5"/>
      <c r="ET301" s="5"/>
      <c r="EU301" s="5"/>
      <c r="EV301" s="5"/>
      <c r="EW301" s="5"/>
      <c r="EX301" s="5"/>
      <c r="EY301" s="5"/>
      <c r="EZ301" s="5"/>
      <c r="FA301" s="5"/>
      <c r="FB301" s="5"/>
      <c r="FC301" s="5"/>
      <c r="FD301" s="5"/>
      <c r="FE301" s="5"/>
      <c r="FF301" s="5"/>
      <c r="FG301" s="5"/>
      <c r="FH301" s="5"/>
      <c r="FI301" s="5"/>
      <c r="FJ301" s="5"/>
      <c r="FK301" s="5"/>
      <c r="FL301" s="5"/>
      <c r="FM301" s="5"/>
      <c r="FN301" s="5"/>
      <c r="FO301" s="5"/>
      <c r="FP301" s="5"/>
      <c r="FQ301" s="5"/>
      <c r="FR301" s="5"/>
      <c r="FS301" s="5"/>
      <c r="FT301" s="5"/>
      <c r="FU301" s="5"/>
      <c r="FV301" s="5"/>
      <c r="FW301" s="5"/>
      <c r="FX301" s="5"/>
      <c r="FY301" s="5"/>
      <c r="FZ301" s="5"/>
      <c r="GA301" s="5"/>
      <c r="GB301" s="5"/>
      <c r="GC301" s="5"/>
      <c r="GD301" s="5"/>
      <c r="GE301" s="5"/>
      <c r="GF301" s="5"/>
      <c r="GG301" s="5"/>
      <c r="GH301" s="5"/>
      <c r="GI301" s="5"/>
      <c r="GJ301" s="5"/>
      <c r="GK301" s="5"/>
      <c r="GL301" s="5"/>
      <c r="GM301" s="5"/>
      <c r="GN301" s="5"/>
      <c r="GO301" s="5"/>
      <c r="GP301" s="5"/>
      <c r="GQ301" s="5"/>
      <c r="GR301" s="5"/>
      <c r="GS301" s="5"/>
      <c r="GT301" s="5"/>
      <c r="GU301" s="5"/>
      <c r="GV301" s="5"/>
      <c r="GW301" s="5"/>
      <c r="GX301" s="5"/>
      <c r="GY301" s="5"/>
      <c r="GZ301" s="5"/>
      <c r="HA301" s="5"/>
      <c r="HB301" s="5"/>
      <c r="HC301" s="5"/>
      <c r="HD301" s="5"/>
      <c r="HE301" s="5"/>
      <c r="HF301" s="5"/>
      <c r="HG301" s="5"/>
      <c r="HH301" s="5"/>
      <c r="HI301" s="5"/>
      <c r="HJ301" s="5"/>
      <c r="HK301" s="5"/>
      <c r="HL301" s="5"/>
      <c r="HM301" s="5"/>
      <c r="HN301" s="5"/>
      <c r="HO301" s="5"/>
      <c r="HP301" s="5"/>
      <c r="HQ301" s="5"/>
      <c r="HR301" s="5"/>
      <c r="HS301" s="5"/>
      <c r="HT301" s="5"/>
      <c r="HU301" s="5"/>
      <c r="HV301" s="5"/>
      <c r="HW301" s="5"/>
      <c r="HX301" s="5"/>
      <c r="HY301" s="5"/>
      <c r="HZ301" s="5"/>
      <c r="IA301" s="5"/>
      <c r="IB301" s="5"/>
      <c r="IC301" s="5"/>
      <c r="ID301" s="5"/>
      <c r="IE301" s="5"/>
      <c r="IF301" s="5"/>
      <c r="IG301" s="5"/>
      <c r="IH301" s="5"/>
      <c r="II301" s="5"/>
      <c r="IJ301" s="5"/>
      <c r="IK301" s="5"/>
      <c r="IL301" s="5"/>
      <c r="IM301" s="5"/>
      <c r="IN301" s="5"/>
      <c r="IO301" s="5"/>
      <c r="IP301" s="5"/>
      <c r="IQ301" s="5"/>
      <c r="IR301" s="5"/>
      <c r="IS301" s="5"/>
      <c r="IT301" s="5"/>
      <c r="IU301" s="5"/>
      <c r="IV301" s="5"/>
    </row>
    <row r="302" spans="1:256" ht="14.65" customHeight="1">
      <c r="A302" s="204"/>
      <c r="B302" s="173"/>
      <c r="C302" s="179"/>
      <c r="D302" s="172"/>
      <c r="E302" s="228"/>
      <c r="F302" s="228"/>
    </row>
    <row r="303" spans="1:256" ht="14.65" customHeight="1">
      <c r="A303" s="204"/>
      <c r="B303" s="173"/>
      <c r="C303" s="179"/>
      <c r="D303" s="172"/>
      <c r="E303" s="228"/>
      <c r="F303" s="228"/>
    </row>
    <row r="304" spans="1:256" ht="14.65" customHeight="1">
      <c r="A304" s="204"/>
      <c r="B304" s="173"/>
      <c r="C304" s="179"/>
      <c r="D304" s="172"/>
      <c r="E304" s="228"/>
      <c r="F304" s="228"/>
    </row>
    <row r="305" spans="1:6" ht="14.65" customHeight="1">
      <c r="A305" s="204"/>
      <c r="B305" s="173"/>
      <c r="C305" s="179"/>
      <c r="D305" s="172"/>
      <c r="E305" s="228"/>
      <c r="F305" s="228"/>
    </row>
    <row r="306" spans="1:6" ht="14.65" customHeight="1" thickBot="1">
      <c r="A306" s="204"/>
      <c r="B306" s="316" t="s">
        <v>89</v>
      </c>
      <c r="C306" s="179"/>
      <c r="D306" s="172"/>
      <c r="E306" s="228"/>
      <c r="F306" s="228"/>
    </row>
    <row r="307" spans="1:6" ht="14.65" customHeight="1" thickTop="1">
      <c r="A307" s="204"/>
      <c r="B307" s="184"/>
      <c r="C307" s="179"/>
      <c r="D307" s="172"/>
      <c r="E307" s="228"/>
      <c r="F307" s="228"/>
    </row>
    <row r="308" spans="1:6" ht="14.65" customHeight="1">
      <c r="A308" s="291" t="s">
        <v>90</v>
      </c>
      <c r="B308" s="190" t="s">
        <v>91</v>
      </c>
      <c r="C308" s="179"/>
      <c r="D308" s="172"/>
      <c r="E308" s="228"/>
      <c r="F308" s="228">
        <f>F17</f>
        <v>0</v>
      </c>
    </row>
    <row r="309" spans="1:6" ht="13.7" customHeight="1">
      <c r="A309" s="216" t="s">
        <v>92</v>
      </c>
      <c r="B309" s="190" t="s">
        <v>93</v>
      </c>
      <c r="C309" s="179"/>
      <c r="D309" s="171"/>
      <c r="E309" s="230"/>
      <c r="F309" s="230">
        <f>F71</f>
        <v>0</v>
      </c>
    </row>
    <row r="310" spans="1:6" ht="13.7" customHeight="1">
      <c r="A310" s="216" t="s">
        <v>94</v>
      </c>
      <c r="B310" s="190" t="s">
        <v>95</v>
      </c>
      <c r="C310" s="179"/>
      <c r="D310" s="171"/>
      <c r="E310" s="230"/>
      <c r="F310" s="230">
        <f>F131</f>
        <v>0</v>
      </c>
    </row>
    <row r="311" spans="1:6" ht="13.7" customHeight="1">
      <c r="A311" s="216" t="s">
        <v>96</v>
      </c>
      <c r="B311" s="190" t="s">
        <v>97</v>
      </c>
      <c r="C311" s="179"/>
      <c r="D311" s="171"/>
      <c r="E311" s="230"/>
      <c r="F311" s="230">
        <f>F182</f>
        <v>0</v>
      </c>
    </row>
    <row r="312" spans="1:6" ht="13.7" customHeight="1">
      <c r="A312" s="216" t="s">
        <v>98</v>
      </c>
      <c r="B312" s="190" t="s">
        <v>99</v>
      </c>
      <c r="C312" s="179"/>
      <c r="D312" s="171"/>
      <c r="E312" s="230"/>
      <c r="F312" s="230">
        <f>F228</f>
        <v>0</v>
      </c>
    </row>
    <row r="313" spans="1:6" ht="13.7" customHeight="1">
      <c r="A313" s="216" t="s">
        <v>100</v>
      </c>
      <c r="B313" s="190" t="s">
        <v>101</v>
      </c>
      <c r="C313" s="179"/>
      <c r="D313" s="171"/>
      <c r="E313" s="230"/>
      <c r="F313" s="230">
        <f>F244</f>
        <v>0</v>
      </c>
    </row>
    <row r="314" spans="1:6" ht="13.7" customHeight="1">
      <c r="A314" s="216" t="s">
        <v>102</v>
      </c>
      <c r="B314" s="190" t="s">
        <v>103</v>
      </c>
      <c r="C314" s="179"/>
      <c r="D314" s="171"/>
      <c r="E314" s="230"/>
      <c r="F314" s="230">
        <f>F255</f>
        <v>0</v>
      </c>
    </row>
    <row r="315" spans="1:6" ht="13.5" customHeight="1" thickBot="1">
      <c r="A315" s="216" t="s">
        <v>104</v>
      </c>
      <c r="B315" s="190" t="s">
        <v>105</v>
      </c>
      <c r="C315" s="314"/>
      <c r="D315" s="306"/>
      <c r="E315" s="307"/>
      <c r="F315" s="307">
        <f>F299</f>
        <v>0</v>
      </c>
    </row>
    <row r="316" spans="1:6" ht="14.1" customHeight="1" thickTop="1">
      <c r="A316" s="205"/>
      <c r="B316" s="202"/>
      <c r="C316" s="179"/>
      <c r="D316" s="171"/>
      <c r="E316" s="230"/>
      <c r="F316" s="230"/>
    </row>
    <row r="317" spans="1:6" ht="15.6" customHeight="1">
      <c r="A317" s="167"/>
      <c r="B317" s="545" t="s">
        <v>600</v>
      </c>
      <c r="C317" s="545"/>
      <c r="D317" s="545"/>
      <c r="E317" s="545"/>
      <c r="F317" s="239">
        <f>SUM(F308:F316)</f>
        <v>0</v>
      </c>
    </row>
  </sheetData>
  <mergeCells count="11">
    <mergeCell ref="B299:E299"/>
    <mergeCell ref="B317:E317"/>
    <mergeCell ref="A1:F1"/>
    <mergeCell ref="B6:F6"/>
    <mergeCell ref="B17:E17"/>
    <mergeCell ref="B71:E71"/>
    <mergeCell ref="B131:E131"/>
    <mergeCell ref="B182:E182"/>
    <mergeCell ref="B228:E228"/>
    <mergeCell ref="B244:E244"/>
    <mergeCell ref="B255:E255"/>
  </mergeCells>
  <pageMargins left="0.94488188976377963" right="0.74803149606299213" top="0.98425196850393704" bottom="0.98425196850393704" header="0.51181102362204722" footer="0.51181102362204722"/>
  <pageSetup scale="80" orientation="portrait" r:id="rId1"/>
  <headerFooter>
    <oddHeader xml:space="preserve">&amp;LDJEČJI VRTIĆ IVANIĆ-GRAD
REKONSTRUKCIJA I DOGRADNJA </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36"/>
  <sheetViews>
    <sheetView showGridLines="0" view="pageBreakPreview" topLeftCell="A113" zoomScaleNormal="100" zoomScaleSheetLayoutView="100" workbookViewId="0">
      <selection activeCell="J118" sqref="J118"/>
    </sheetView>
  </sheetViews>
  <sheetFormatPr defaultColWidth="8.85546875" defaultRowHeight="13.5" customHeight="1"/>
  <cols>
    <col min="1" max="1" width="6.5703125" style="157" customWidth="1"/>
    <col min="2" max="2" width="57.85546875" style="157" customWidth="1"/>
    <col min="3" max="3" width="8.85546875" style="157" customWidth="1"/>
    <col min="4" max="4" width="8.28515625" style="157" customWidth="1"/>
    <col min="5" max="5" width="9.85546875" style="242" customWidth="1"/>
    <col min="6" max="6" width="15.7109375" style="242" customWidth="1"/>
    <col min="7" max="256" width="8.85546875" style="4" customWidth="1"/>
  </cols>
  <sheetData>
    <row r="1" spans="1:256" ht="34.5" customHeight="1">
      <c r="A1" s="553" t="s">
        <v>331</v>
      </c>
      <c r="B1" s="554"/>
      <c r="C1" s="554"/>
      <c r="D1" s="554"/>
      <c r="E1" s="554"/>
      <c r="F1" s="555"/>
    </row>
    <row r="2" spans="1:256" ht="27" customHeight="1">
      <c r="A2" s="159" t="s">
        <v>0</v>
      </c>
      <c r="B2" s="217" t="s">
        <v>1</v>
      </c>
      <c r="C2" s="160" t="s">
        <v>2</v>
      </c>
      <c r="D2" s="160" t="s">
        <v>3</v>
      </c>
      <c r="E2" s="243" t="s">
        <v>4</v>
      </c>
      <c r="F2" s="226" t="s">
        <v>5</v>
      </c>
    </row>
    <row r="3" spans="1:256" ht="14.65" customHeight="1">
      <c r="A3" s="163"/>
      <c r="B3" s="164"/>
      <c r="C3" s="165"/>
      <c r="D3" s="166"/>
      <c r="E3" s="244"/>
      <c r="F3" s="227"/>
    </row>
    <row r="4" spans="1:256" ht="14.65" customHeight="1">
      <c r="A4" s="167"/>
      <c r="B4" s="168" t="s">
        <v>107</v>
      </c>
      <c r="C4" s="169"/>
      <c r="D4" s="170"/>
      <c r="E4" s="230"/>
      <c r="F4" s="228"/>
    </row>
    <row r="5" spans="1:256" ht="14.65" customHeight="1">
      <c r="A5" s="167"/>
      <c r="B5" s="173"/>
      <c r="C5" s="169"/>
      <c r="D5" s="170"/>
      <c r="E5" s="230"/>
      <c r="F5" s="228"/>
    </row>
    <row r="6" spans="1:256" ht="50.25" customHeight="1">
      <c r="A6" s="174"/>
      <c r="B6" s="196" t="s">
        <v>577</v>
      </c>
      <c r="C6" s="161"/>
      <c r="D6" s="162"/>
      <c r="E6" s="229"/>
      <c r="F6" s="229"/>
    </row>
    <row r="7" spans="1:256" ht="13.7" customHeight="1">
      <c r="A7" s="6"/>
      <c r="B7" s="175"/>
      <c r="C7" s="176"/>
      <c r="D7" s="170"/>
      <c r="E7" s="230"/>
      <c r="F7" s="230"/>
    </row>
    <row r="8" spans="1:256" ht="13.7" customHeight="1">
      <c r="A8" s="177" t="s">
        <v>108</v>
      </c>
      <c r="B8" s="178" t="s">
        <v>109</v>
      </c>
      <c r="C8" s="179"/>
      <c r="D8" s="170"/>
      <c r="E8" s="230"/>
      <c r="F8" s="230"/>
    </row>
    <row r="9" spans="1:256" ht="261.75" customHeight="1">
      <c r="A9" s="174"/>
      <c r="B9" s="196" t="s">
        <v>485</v>
      </c>
      <c r="C9" s="179"/>
      <c r="D9" s="170"/>
      <c r="E9" s="230"/>
      <c r="F9" s="230"/>
    </row>
    <row r="10" spans="1:256" ht="171.75" customHeight="1">
      <c r="A10" s="174"/>
      <c r="B10" s="196" t="s">
        <v>486</v>
      </c>
      <c r="C10" s="179"/>
      <c r="D10" s="170"/>
      <c r="E10" s="230"/>
      <c r="F10" s="230"/>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5"/>
      <c r="ID10" s="5"/>
      <c r="IE10" s="5"/>
      <c r="IF10" s="5"/>
      <c r="IG10" s="5"/>
      <c r="IH10" s="5"/>
      <c r="II10" s="5"/>
      <c r="IJ10" s="5"/>
      <c r="IK10" s="5"/>
      <c r="IL10" s="5"/>
      <c r="IM10" s="5"/>
      <c r="IN10" s="5"/>
      <c r="IO10" s="5"/>
      <c r="IP10" s="5"/>
      <c r="IQ10" s="5"/>
      <c r="IR10" s="5"/>
      <c r="IS10" s="5"/>
      <c r="IT10" s="5"/>
      <c r="IU10" s="5"/>
      <c r="IV10" s="5"/>
    </row>
    <row r="11" spans="1:256" ht="13.7" customHeight="1">
      <c r="A11" s="6"/>
      <c r="B11" s="181" t="s">
        <v>187</v>
      </c>
      <c r="C11" s="182" t="s">
        <v>17</v>
      </c>
      <c r="D11" s="171">
        <v>236</v>
      </c>
      <c r="E11" s="230"/>
      <c r="F11" s="230">
        <f>D11*E11</f>
        <v>0</v>
      </c>
    </row>
    <row r="12" spans="1:256" ht="13.7" customHeight="1">
      <c r="A12" s="6"/>
      <c r="B12" s="181"/>
      <c r="C12" s="182"/>
      <c r="D12" s="171"/>
      <c r="E12" s="230"/>
      <c r="F12" s="230"/>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row>
    <row r="13" spans="1:256" ht="13.7" customHeight="1">
      <c r="A13" s="177" t="s">
        <v>108</v>
      </c>
      <c r="B13" s="178" t="s">
        <v>483</v>
      </c>
      <c r="C13" s="179"/>
      <c r="D13" s="170"/>
      <c r="E13" s="230"/>
      <c r="F13" s="230"/>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spans="1:256" ht="188.25" customHeight="1">
      <c r="A14" s="174"/>
      <c r="B14" s="196" t="s">
        <v>487</v>
      </c>
      <c r="C14" s="179"/>
      <c r="D14" s="170"/>
      <c r="E14" s="230"/>
      <c r="F14" s="230"/>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c r="IL14" s="5"/>
      <c r="IM14" s="5"/>
      <c r="IN14" s="5"/>
      <c r="IO14" s="5"/>
      <c r="IP14" s="5"/>
      <c r="IQ14" s="5"/>
      <c r="IR14" s="5"/>
      <c r="IS14" s="5"/>
      <c r="IT14" s="5"/>
      <c r="IU14" s="5"/>
      <c r="IV14" s="5"/>
    </row>
    <row r="15" spans="1:256" ht="13.7" customHeight="1">
      <c r="A15" s="6"/>
      <c r="B15" s="181" t="s">
        <v>484</v>
      </c>
      <c r="C15" s="223" t="s">
        <v>17</v>
      </c>
      <c r="D15" s="224">
        <f>82*0.2</f>
        <v>16.400000000000002</v>
      </c>
      <c r="E15" s="231"/>
      <c r="F15" s="231">
        <f>D15*E15</f>
        <v>0</v>
      </c>
    </row>
    <row r="16" spans="1:256" ht="15.2" customHeight="1">
      <c r="A16" s="6"/>
      <c r="B16" s="218"/>
      <c r="C16" s="183"/>
      <c r="D16" s="170"/>
      <c r="E16" s="230"/>
      <c r="F16" s="232"/>
    </row>
    <row r="17" spans="1:256" ht="15.6" customHeight="1">
      <c r="A17" s="167"/>
      <c r="B17" s="551" t="s">
        <v>110</v>
      </c>
      <c r="C17" s="551"/>
      <c r="D17" s="551"/>
      <c r="E17" s="551"/>
      <c r="F17" s="239">
        <f>SUM(F10:F16)</f>
        <v>0</v>
      </c>
    </row>
    <row r="18" spans="1:256" ht="15.2" customHeight="1">
      <c r="A18" s="167"/>
      <c r="B18" s="173"/>
      <c r="C18" s="169"/>
      <c r="D18" s="170"/>
      <c r="E18" s="230"/>
      <c r="F18" s="228"/>
    </row>
    <row r="19" spans="1:256" ht="14.65" customHeight="1">
      <c r="A19" s="167"/>
      <c r="B19" s="184"/>
      <c r="C19" s="185"/>
      <c r="D19" s="170"/>
      <c r="E19" s="230"/>
      <c r="F19" s="230"/>
    </row>
    <row r="20" spans="1:256" ht="14.65" customHeight="1">
      <c r="A20" s="167"/>
      <c r="B20" s="168" t="s">
        <v>504</v>
      </c>
      <c r="C20" s="185"/>
      <c r="D20" s="170"/>
      <c r="E20" s="230"/>
      <c r="F20" s="230"/>
    </row>
    <row r="21" spans="1:256" ht="14.65" customHeight="1">
      <c r="A21" s="167"/>
      <c r="B21" s="173"/>
      <c r="C21" s="185"/>
      <c r="D21" s="170"/>
      <c r="E21" s="230"/>
      <c r="F21" s="230"/>
    </row>
    <row r="22" spans="1:256" ht="100.5" customHeight="1">
      <c r="A22" s="174"/>
      <c r="B22" s="196" t="s">
        <v>111</v>
      </c>
      <c r="C22" s="161"/>
      <c r="D22" s="162"/>
      <c r="E22" s="229"/>
      <c r="F22" s="229"/>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row>
    <row r="23" spans="1:256" ht="13.7" customHeight="1">
      <c r="A23" s="6"/>
      <c r="B23" s="154"/>
      <c r="C23" s="6"/>
      <c r="D23" s="186"/>
      <c r="E23" s="233"/>
      <c r="F23" s="233"/>
    </row>
    <row r="24" spans="1:256" ht="13.7" customHeight="1">
      <c r="A24" s="177" t="s">
        <v>112</v>
      </c>
      <c r="B24" s="219" t="s">
        <v>188</v>
      </c>
      <c r="C24" s="179"/>
      <c r="D24" s="170"/>
      <c r="E24" s="230"/>
      <c r="F24" s="230"/>
    </row>
    <row r="25" spans="1:256" ht="158.25" customHeight="1">
      <c r="A25" s="174"/>
      <c r="B25" s="196" t="s">
        <v>509</v>
      </c>
      <c r="C25" s="187"/>
      <c r="D25" s="188"/>
      <c r="E25" s="245"/>
      <c r="F25" s="230"/>
    </row>
    <row r="26" spans="1:256" ht="13.7" customHeight="1">
      <c r="A26" s="174"/>
      <c r="B26" s="190" t="s">
        <v>488</v>
      </c>
      <c r="C26" s="191" t="s">
        <v>12</v>
      </c>
      <c r="D26" s="192">
        <v>4</v>
      </c>
      <c r="E26" s="234"/>
      <c r="F26" s="234">
        <f t="shared" ref="F26:F32" si="0">D26*E26</f>
        <v>0</v>
      </c>
    </row>
    <row r="27" spans="1:256" ht="13.7" customHeight="1">
      <c r="A27" s="174"/>
      <c r="B27" s="190" t="s">
        <v>489</v>
      </c>
      <c r="C27" s="191" t="s">
        <v>12</v>
      </c>
      <c r="D27" s="192">
        <v>1</v>
      </c>
      <c r="E27" s="234"/>
      <c r="F27" s="234">
        <f t="shared" si="0"/>
        <v>0</v>
      </c>
    </row>
    <row r="28" spans="1:256" ht="13.7" customHeight="1">
      <c r="A28" s="174"/>
      <c r="B28" s="190" t="s">
        <v>189</v>
      </c>
      <c r="C28" s="191" t="s">
        <v>12</v>
      </c>
      <c r="D28" s="192">
        <v>1</v>
      </c>
      <c r="E28" s="234"/>
      <c r="F28" s="234">
        <f t="shared" si="0"/>
        <v>0</v>
      </c>
    </row>
    <row r="29" spans="1:256" ht="13.7" customHeight="1">
      <c r="A29" s="174"/>
      <c r="B29" s="190" t="s">
        <v>190</v>
      </c>
      <c r="C29" s="191" t="s">
        <v>12</v>
      </c>
      <c r="D29" s="192">
        <v>2</v>
      </c>
      <c r="E29" s="234"/>
      <c r="F29" s="234">
        <f t="shared" si="0"/>
        <v>0</v>
      </c>
    </row>
    <row r="30" spans="1:256" ht="13.7" customHeight="1">
      <c r="A30" s="174"/>
      <c r="B30" s="190" t="s">
        <v>191</v>
      </c>
      <c r="C30" s="191" t="s">
        <v>12</v>
      </c>
      <c r="D30" s="192">
        <v>1</v>
      </c>
      <c r="E30" s="234"/>
      <c r="F30" s="234">
        <f t="shared" si="0"/>
        <v>0</v>
      </c>
    </row>
    <row r="31" spans="1:256" ht="13.7" customHeight="1">
      <c r="A31" s="174"/>
      <c r="B31" s="181" t="s">
        <v>192</v>
      </c>
      <c r="C31" s="191" t="s">
        <v>12</v>
      </c>
      <c r="D31" s="192">
        <v>2</v>
      </c>
      <c r="E31" s="234"/>
      <c r="F31" s="234">
        <f t="shared" si="0"/>
        <v>0</v>
      </c>
    </row>
    <row r="32" spans="1:256" ht="13.7" customHeight="1">
      <c r="A32" s="174"/>
      <c r="B32" s="190" t="s">
        <v>193</v>
      </c>
      <c r="C32" s="191" t="s">
        <v>12</v>
      </c>
      <c r="D32" s="192">
        <v>4</v>
      </c>
      <c r="E32" s="234"/>
      <c r="F32" s="234">
        <f t="shared" si="0"/>
        <v>0</v>
      </c>
    </row>
    <row r="33" spans="1:256" ht="13.7" customHeight="1">
      <c r="A33" s="174"/>
      <c r="B33" s="193"/>
      <c r="C33" s="194"/>
      <c r="D33" s="189"/>
      <c r="E33" s="245"/>
      <c r="F33" s="230"/>
    </row>
    <row r="34" spans="1:256" ht="18" customHeight="1">
      <c r="A34" s="195" t="s">
        <v>505</v>
      </c>
      <c r="B34" s="196" t="s">
        <v>506</v>
      </c>
      <c r="C34" s="194"/>
      <c r="D34" s="189"/>
      <c r="E34" s="245"/>
      <c r="F34" s="230"/>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5"/>
      <c r="IR34" s="5"/>
      <c r="IS34" s="5"/>
      <c r="IT34" s="5"/>
      <c r="IU34" s="5"/>
      <c r="IV34" s="5"/>
    </row>
    <row r="35" spans="1:256" ht="123" customHeight="1">
      <c r="B35" s="196" t="s">
        <v>510</v>
      </c>
      <c r="C35" s="194"/>
      <c r="D35" s="189"/>
      <c r="E35" s="245"/>
      <c r="F35" s="230"/>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row>
    <row r="36" spans="1:256" ht="13.7" customHeight="1">
      <c r="A36" s="174"/>
      <c r="B36" s="193"/>
      <c r="C36" s="191" t="s">
        <v>12</v>
      </c>
      <c r="D36" s="192">
        <v>1</v>
      </c>
      <c r="E36" s="234"/>
      <c r="F36" s="234">
        <f t="shared" ref="F36" si="1">D36*E36</f>
        <v>0</v>
      </c>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row>
    <row r="37" spans="1:256" ht="13.7" customHeight="1">
      <c r="A37" s="174"/>
      <c r="B37" s="193"/>
      <c r="C37" s="194"/>
      <c r="D37" s="189"/>
      <c r="E37" s="245"/>
      <c r="F37" s="230"/>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row>
    <row r="38" spans="1:256" ht="16.5" customHeight="1">
      <c r="A38" s="195" t="s">
        <v>507</v>
      </c>
      <c r="B38" s="196" t="s">
        <v>508</v>
      </c>
      <c r="C38" s="194"/>
      <c r="D38" s="189"/>
      <c r="E38" s="245"/>
      <c r="F38" s="230"/>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row>
    <row r="39" spans="1:256" ht="81.75" customHeight="1">
      <c r="B39" s="196" t="s">
        <v>586</v>
      </c>
      <c r="C39" s="194"/>
      <c r="D39" s="189"/>
      <c r="E39" s="245"/>
      <c r="F39" s="230"/>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row>
    <row r="40" spans="1:256" ht="12.75">
      <c r="A40" s="174"/>
      <c r="B40" s="193"/>
      <c r="C40" s="191" t="s">
        <v>12</v>
      </c>
      <c r="D40" s="192">
        <v>1</v>
      </c>
      <c r="E40" s="234"/>
      <c r="F40" s="234">
        <f t="shared" ref="F40" si="2">D40*E40</f>
        <v>0</v>
      </c>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row>
    <row r="41" spans="1:256" ht="12.75">
      <c r="A41" s="174"/>
      <c r="B41" s="193"/>
      <c r="C41" s="191"/>
      <c r="D41" s="192"/>
      <c r="E41" s="234"/>
      <c r="F41" s="234"/>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row>
    <row r="42" spans="1:256" ht="14.25" customHeight="1">
      <c r="A42" s="195" t="s">
        <v>511</v>
      </c>
      <c r="B42" s="196" t="s">
        <v>565</v>
      </c>
      <c r="C42" s="194"/>
      <c r="D42" s="189"/>
      <c r="E42" s="245"/>
      <c r="F42" s="230"/>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row>
    <row r="43" spans="1:256" ht="93" customHeight="1">
      <c r="B43" s="196" t="s">
        <v>585</v>
      </c>
      <c r="C43" s="194"/>
      <c r="D43" s="189"/>
      <c r="E43" s="245"/>
      <c r="F43" s="230"/>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row>
    <row r="44" spans="1:256" ht="12.75">
      <c r="A44" s="174"/>
      <c r="B44" s="193"/>
      <c r="C44" s="191" t="s">
        <v>12</v>
      </c>
      <c r="D44" s="192">
        <v>1</v>
      </c>
      <c r="E44" s="234"/>
      <c r="F44" s="234">
        <f t="shared" ref="F44" si="3">D44*E44</f>
        <v>0</v>
      </c>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row>
    <row r="45" spans="1:256" ht="12.75">
      <c r="A45" s="174"/>
      <c r="B45" s="193"/>
      <c r="C45" s="191"/>
      <c r="D45" s="192"/>
      <c r="E45" s="234"/>
      <c r="F45" s="234"/>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ht="12.75">
      <c r="A46" s="195" t="s">
        <v>513</v>
      </c>
      <c r="B46" s="196" t="s">
        <v>515</v>
      </c>
      <c r="C46" s="194"/>
      <c r="D46" s="189"/>
      <c r="E46" s="245"/>
      <c r="F46" s="230"/>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ht="119.25" customHeight="1">
      <c r="B47" s="196" t="s">
        <v>514</v>
      </c>
      <c r="C47" s="194"/>
      <c r="D47" s="189"/>
      <c r="E47" s="245"/>
      <c r="F47" s="230"/>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row>
    <row r="48" spans="1:256" ht="12.75">
      <c r="A48" s="174"/>
      <c r="B48" s="193"/>
      <c r="C48" s="191" t="s">
        <v>12</v>
      </c>
      <c r="D48" s="192">
        <v>2</v>
      </c>
      <c r="E48" s="234"/>
      <c r="F48" s="234">
        <f t="shared" ref="F48" si="4">D48*E48</f>
        <v>0</v>
      </c>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row>
    <row r="49" spans="1:256" ht="12.75">
      <c r="A49" s="174"/>
      <c r="B49" s="193"/>
      <c r="C49" s="191"/>
      <c r="D49" s="192"/>
      <c r="E49" s="234"/>
      <c r="F49" s="234"/>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row>
    <row r="50" spans="1:256" ht="12.75">
      <c r="A50" s="195" t="s">
        <v>512</v>
      </c>
      <c r="B50" s="196" t="s">
        <v>516</v>
      </c>
      <c r="C50" s="194"/>
      <c r="D50" s="189"/>
      <c r="E50" s="245"/>
      <c r="F50" s="230"/>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row>
    <row r="51" spans="1:256" ht="123" customHeight="1">
      <c r="B51" s="196" t="s">
        <v>517</v>
      </c>
      <c r="C51" s="194"/>
      <c r="D51" s="189"/>
      <c r="E51" s="245"/>
      <c r="F51" s="230"/>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row>
    <row r="52" spans="1:256" ht="12.75">
      <c r="B52" s="196"/>
      <c r="C52" s="191" t="s">
        <v>12</v>
      </c>
      <c r="D52" s="192">
        <v>2</v>
      </c>
      <c r="E52" s="234"/>
      <c r="F52" s="234">
        <f t="shared" ref="F52" si="5">D52*E52</f>
        <v>0</v>
      </c>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row>
    <row r="53" spans="1:256" ht="12.75">
      <c r="B53" s="196"/>
      <c r="C53" s="191"/>
      <c r="D53" s="192"/>
      <c r="E53" s="234"/>
      <c r="F53" s="234"/>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row>
    <row r="54" spans="1:256" ht="4.5" customHeight="1">
      <c r="B54" s="196"/>
      <c r="C54" s="194"/>
      <c r="D54" s="189"/>
      <c r="E54" s="245"/>
      <c r="F54" s="230"/>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row>
    <row r="55" spans="1:256" ht="15.6" customHeight="1">
      <c r="A55" s="167"/>
      <c r="B55" s="551" t="s">
        <v>583</v>
      </c>
      <c r="C55" s="551"/>
      <c r="D55" s="551"/>
      <c r="E55" s="551"/>
      <c r="F55" s="239">
        <f>SUM(F25:F54)</f>
        <v>0</v>
      </c>
    </row>
    <row r="56" spans="1:256" ht="15.2" customHeight="1">
      <c r="A56" s="167"/>
      <c r="B56" s="173"/>
      <c r="C56" s="169"/>
      <c r="D56" s="170"/>
      <c r="E56" s="230"/>
      <c r="F56" s="230"/>
    </row>
    <row r="57" spans="1:256" ht="14.65" customHeight="1">
      <c r="A57" s="167"/>
      <c r="B57" s="173"/>
      <c r="C57" s="169"/>
      <c r="D57" s="170"/>
      <c r="E57" s="230"/>
      <c r="F57" s="230"/>
    </row>
    <row r="58" spans="1:256" ht="26.65" customHeight="1">
      <c r="A58" s="6"/>
      <c r="B58" s="168" t="s">
        <v>211</v>
      </c>
      <c r="C58" s="6"/>
      <c r="D58" s="170"/>
      <c r="E58" s="233"/>
      <c r="F58" s="233"/>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row>
    <row r="59" spans="1:256" ht="13.7" customHeight="1">
      <c r="A59" s="6"/>
      <c r="B59" s="154"/>
      <c r="C59" s="6"/>
      <c r="D59" s="170"/>
      <c r="E59" s="233"/>
      <c r="F59" s="233"/>
    </row>
    <row r="60" spans="1:256" ht="71.25" customHeight="1">
      <c r="A60" s="6"/>
      <c r="B60" s="193" t="s">
        <v>114</v>
      </c>
      <c r="C60" s="161"/>
      <c r="D60" s="197"/>
      <c r="E60" s="235"/>
      <c r="F60" s="23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c r="DO60" s="5"/>
      <c r="DP60" s="5"/>
      <c r="DQ60" s="5"/>
      <c r="DR60" s="5"/>
      <c r="DS60" s="5"/>
      <c r="DT60" s="5"/>
      <c r="DU60" s="5"/>
      <c r="DV60" s="5"/>
      <c r="DW60" s="5"/>
      <c r="DX60" s="5"/>
      <c r="DY60" s="5"/>
      <c r="DZ60" s="5"/>
      <c r="EA60" s="5"/>
      <c r="EB60" s="5"/>
      <c r="EC60" s="5"/>
      <c r="ED60" s="5"/>
      <c r="EE60" s="5"/>
      <c r="EF60" s="5"/>
      <c r="EG60" s="5"/>
      <c r="EH60" s="5"/>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c r="IL60" s="5"/>
      <c r="IM60" s="5"/>
      <c r="IN60" s="5"/>
      <c r="IO60" s="5"/>
      <c r="IP60" s="5"/>
      <c r="IQ60" s="5"/>
      <c r="IR60" s="5"/>
      <c r="IS60" s="5"/>
      <c r="IT60" s="5"/>
      <c r="IU60" s="5"/>
      <c r="IV60" s="5"/>
    </row>
    <row r="61" spans="1:256" ht="13.7" customHeight="1">
      <c r="A61" s="6"/>
      <c r="B61" s="154"/>
      <c r="C61" s="6"/>
      <c r="D61" s="170"/>
      <c r="E61" s="233"/>
      <c r="F61" s="233"/>
    </row>
    <row r="62" spans="1:256" ht="13.7" customHeight="1">
      <c r="A62" s="6"/>
      <c r="B62" s="154"/>
      <c r="C62" s="6"/>
      <c r="D62" s="198"/>
      <c r="E62" s="233"/>
      <c r="F62" s="233"/>
    </row>
    <row r="63" spans="1:256" ht="13.7" customHeight="1">
      <c r="A63" s="199" t="s">
        <v>113</v>
      </c>
      <c r="B63" s="200" t="s">
        <v>194</v>
      </c>
      <c r="C63" s="6"/>
      <c r="D63" s="198"/>
      <c r="E63" s="233"/>
      <c r="F63" s="233"/>
    </row>
    <row r="64" spans="1:256" ht="133.5" customHeight="1">
      <c r="A64" s="6"/>
      <c r="B64" s="193" t="s">
        <v>568</v>
      </c>
      <c r="C64" s="6"/>
      <c r="D64" s="198"/>
      <c r="E64" s="233"/>
      <c r="F64" s="233"/>
    </row>
    <row r="65" spans="1:256" ht="13.7" customHeight="1">
      <c r="A65" s="6"/>
      <c r="B65" s="154"/>
      <c r="C65" s="194" t="s">
        <v>17</v>
      </c>
      <c r="D65" s="171">
        <v>88</v>
      </c>
      <c r="E65" s="233"/>
      <c r="F65" s="233">
        <f>D65*E65</f>
        <v>0</v>
      </c>
    </row>
    <row r="66" spans="1:256" ht="13.7" customHeight="1">
      <c r="A66" s="6"/>
      <c r="B66" s="154"/>
      <c r="C66" s="194"/>
      <c r="D66" s="171"/>
      <c r="E66" s="233"/>
      <c r="F66" s="233"/>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5"/>
      <c r="FS66" s="5"/>
      <c r="FT66" s="5"/>
      <c r="FU66" s="5"/>
      <c r="FV66" s="5"/>
      <c r="FW66" s="5"/>
      <c r="FX66" s="5"/>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row>
    <row r="67" spans="1:256" ht="122.25" customHeight="1">
      <c r="A67" s="201" t="s">
        <v>566</v>
      </c>
      <c r="B67" s="214" t="s">
        <v>588</v>
      </c>
      <c r="C67" s="194"/>
      <c r="D67" s="171"/>
      <c r="E67" s="233"/>
      <c r="F67" s="233"/>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row>
    <row r="68" spans="1:256" ht="13.7" customHeight="1">
      <c r="A68" s="6"/>
      <c r="B68" s="154"/>
      <c r="C68" s="194" t="s">
        <v>17</v>
      </c>
      <c r="D68" s="171">
        <v>30</v>
      </c>
      <c r="E68" s="233"/>
      <c r="F68" s="233">
        <f>D68*E68</f>
        <v>0</v>
      </c>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row>
    <row r="69" spans="1:256" ht="13.7" customHeight="1">
      <c r="A69" s="6"/>
      <c r="B69" s="154"/>
      <c r="C69" s="194"/>
      <c r="D69" s="171"/>
      <c r="E69" s="233"/>
      <c r="F69" s="233"/>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row>
    <row r="70" spans="1:256" ht="123.75" customHeight="1">
      <c r="A70" s="201" t="s">
        <v>567</v>
      </c>
      <c r="B70" s="214" t="s">
        <v>587</v>
      </c>
      <c r="C70" s="194"/>
      <c r="D70" s="171"/>
      <c r="E70" s="233"/>
      <c r="F70" s="233"/>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row>
    <row r="71" spans="1:256" ht="12.75">
      <c r="A71" s="6"/>
      <c r="B71" s="154"/>
      <c r="C71" s="225" t="s">
        <v>17</v>
      </c>
      <c r="D71" s="224">
        <v>30</v>
      </c>
      <c r="E71" s="236"/>
      <c r="F71" s="236">
        <f>D71*E71</f>
        <v>0</v>
      </c>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row>
    <row r="72" spans="1:256" ht="14.1" customHeight="1">
      <c r="A72" s="6"/>
      <c r="B72" s="154"/>
      <c r="C72" s="6"/>
      <c r="D72" s="170"/>
      <c r="E72" s="233"/>
      <c r="F72" s="233"/>
    </row>
    <row r="73" spans="1:256" ht="27.6" customHeight="1">
      <c r="A73" s="6"/>
      <c r="B73" s="551" t="s">
        <v>584</v>
      </c>
      <c r="C73" s="551"/>
      <c r="D73" s="551"/>
      <c r="E73" s="551"/>
      <c r="F73" s="250">
        <f>SUM(F63:F72)</f>
        <v>0</v>
      </c>
    </row>
    <row r="74" spans="1:256" ht="14.1" customHeight="1">
      <c r="A74" s="6"/>
      <c r="B74" s="154"/>
      <c r="C74" s="6"/>
      <c r="D74" s="170"/>
      <c r="E74" s="233"/>
      <c r="F74" s="233"/>
    </row>
    <row r="75" spans="1:256" ht="13.7" customHeight="1">
      <c r="A75" s="6"/>
      <c r="B75" s="154"/>
      <c r="C75" s="6"/>
      <c r="D75" s="170"/>
      <c r="E75" s="233"/>
      <c r="F75" s="233"/>
    </row>
    <row r="76" spans="1:256" ht="14.65" customHeight="1">
      <c r="A76" s="167"/>
      <c r="B76" s="168" t="s">
        <v>212</v>
      </c>
      <c r="C76" s="185"/>
      <c r="D76" s="170"/>
      <c r="E76" s="230"/>
      <c r="F76" s="230"/>
    </row>
    <row r="77" spans="1:256" ht="14.65" customHeight="1">
      <c r="A77" s="167"/>
      <c r="B77" s="173"/>
      <c r="C77" s="185"/>
      <c r="D77" s="170"/>
      <c r="E77" s="230"/>
      <c r="F77" s="230"/>
    </row>
    <row r="78" spans="1:256" ht="13.7" customHeight="1">
      <c r="A78" s="6"/>
      <c r="B78" s="202"/>
      <c r="C78" s="6"/>
      <c r="D78" s="203"/>
      <c r="E78" s="233"/>
      <c r="F78" s="233"/>
    </row>
    <row r="79" spans="1:256" ht="13.7" customHeight="1">
      <c r="A79" s="177" t="s">
        <v>213</v>
      </c>
      <c r="B79" s="178" t="s">
        <v>195</v>
      </c>
      <c r="C79" s="6"/>
      <c r="D79" s="203"/>
      <c r="E79" s="233"/>
      <c r="F79" s="233"/>
    </row>
    <row r="80" spans="1:256" ht="147.75" customHeight="1">
      <c r="A80" s="6"/>
      <c r="B80" s="190" t="s">
        <v>490</v>
      </c>
      <c r="C80" s="6"/>
      <c r="D80" s="203"/>
      <c r="E80" s="233"/>
      <c r="F80" s="233"/>
    </row>
    <row r="81" spans="1:256" ht="13.7" customHeight="1">
      <c r="A81" s="6"/>
      <c r="B81" s="202"/>
      <c r="C81" s="182" t="s">
        <v>17</v>
      </c>
      <c r="D81" s="171">
        <v>61</v>
      </c>
      <c r="E81" s="237"/>
      <c r="F81" s="237">
        <f>D81*E81</f>
        <v>0</v>
      </c>
    </row>
    <row r="82" spans="1:256" ht="13.7" customHeight="1">
      <c r="A82" s="6"/>
      <c r="B82" s="202"/>
      <c r="C82" s="182"/>
      <c r="D82" s="171"/>
      <c r="E82" s="237"/>
      <c r="F82" s="237"/>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c r="DO82" s="5"/>
      <c r="DP82" s="5"/>
      <c r="DQ82" s="5"/>
      <c r="DR82" s="5"/>
      <c r="DS82" s="5"/>
      <c r="DT82" s="5"/>
      <c r="DU82" s="5"/>
      <c r="DV82" s="5"/>
      <c r="DW82" s="5"/>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row>
    <row r="83" spans="1:256" ht="12.75">
      <c r="A83" s="177" t="s">
        <v>439</v>
      </c>
      <c r="B83" s="178" t="s">
        <v>440</v>
      </c>
      <c r="C83" s="6"/>
      <c r="D83" s="203"/>
      <c r="E83" s="233"/>
      <c r="F83" s="233"/>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c r="DO83" s="5"/>
      <c r="DP83" s="5"/>
      <c r="DQ83" s="5"/>
      <c r="DR83" s="5"/>
      <c r="DS83" s="5"/>
      <c r="DT83" s="5"/>
      <c r="DU83" s="5"/>
      <c r="DV83" s="5"/>
      <c r="DW83" s="5"/>
      <c r="DX83" s="5"/>
      <c r="DY83" s="5"/>
      <c r="DZ83" s="5"/>
      <c r="EA83" s="5"/>
      <c r="EB83" s="5"/>
      <c r="EC83" s="5"/>
      <c r="ED83" s="5"/>
      <c r="EE83" s="5"/>
      <c r="EF83" s="5"/>
      <c r="EG83" s="5"/>
      <c r="EH83" s="5"/>
      <c r="EI83" s="5"/>
      <c r="EJ83" s="5"/>
      <c r="EK83" s="5"/>
      <c r="EL83" s="5"/>
      <c r="EM83" s="5"/>
      <c r="EN83" s="5"/>
      <c r="EO83" s="5"/>
      <c r="EP83" s="5"/>
      <c r="EQ83" s="5"/>
      <c r="ER83" s="5"/>
      <c r="ES83" s="5"/>
      <c r="ET83" s="5"/>
      <c r="EU83" s="5"/>
      <c r="EV83" s="5"/>
      <c r="EW83" s="5"/>
      <c r="EX83" s="5"/>
      <c r="EY83" s="5"/>
      <c r="EZ83" s="5"/>
      <c r="FA83" s="5"/>
      <c r="FB83" s="5"/>
      <c r="FC83" s="5"/>
      <c r="FD83" s="5"/>
      <c r="FE83" s="5"/>
      <c r="FF83" s="5"/>
      <c r="FG83" s="5"/>
      <c r="FH83" s="5"/>
      <c r="FI83" s="5"/>
      <c r="FJ83" s="5"/>
      <c r="FK83" s="5"/>
      <c r="FL83" s="5"/>
      <c r="FM83" s="5"/>
      <c r="FN83" s="5"/>
      <c r="FO83" s="5"/>
      <c r="FP83" s="5"/>
      <c r="FQ83" s="5"/>
      <c r="FR83" s="5"/>
      <c r="FS83" s="5"/>
      <c r="FT83" s="5"/>
      <c r="FU83" s="5"/>
      <c r="FV83" s="5"/>
      <c r="FW83" s="5"/>
      <c r="FX83" s="5"/>
      <c r="FY83" s="5"/>
      <c r="FZ83" s="5"/>
      <c r="GA83" s="5"/>
      <c r="GB83" s="5"/>
      <c r="GC83" s="5"/>
      <c r="GD83" s="5"/>
      <c r="GE83" s="5"/>
      <c r="GF83" s="5"/>
      <c r="GG83" s="5"/>
      <c r="GH83" s="5"/>
      <c r="GI83" s="5"/>
      <c r="GJ83" s="5"/>
      <c r="GK83" s="5"/>
      <c r="GL83" s="5"/>
      <c r="GM83" s="5"/>
      <c r="GN83" s="5"/>
      <c r="GO83" s="5"/>
      <c r="GP83" s="5"/>
      <c r="GQ83" s="5"/>
      <c r="GR83" s="5"/>
      <c r="GS83" s="5"/>
      <c r="GT83" s="5"/>
      <c r="GU83" s="5"/>
      <c r="GV83" s="5"/>
      <c r="GW83" s="5"/>
      <c r="GX83" s="5"/>
      <c r="GY83" s="5"/>
      <c r="GZ83" s="5"/>
      <c r="HA83" s="5"/>
      <c r="HB83" s="5"/>
      <c r="HC83" s="5"/>
      <c r="HD83" s="5"/>
      <c r="HE83" s="5"/>
      <c r="HF83" s="5"/>
      <c r="HG83" s="5"/>
      <c r="HH83" s="5"/>
      <c r="HI83" s="5"/>
      <c r="HJ83" s="5"/>
      <c r="HK83" s="5"/>
      <c r="HL83" s="5"/>
      <c r="HM83" s="5"/>
      <c r="HN83" s="5"/>
      <c r="HO83" s="5"/>
      <c r="HP83" s="5"/>
      <c r="HQ83" s="5"/>
      <c r="HR83" s="5"/>
      <c r="HS83" s="5"/>
      <c r="HT83" s="5"/>
      <c r="HU83" s="5"/>
      <c r="HV83" s="5"/>
      <c r="HW83" s="5"/>
      <c r="HX83" s="5"/>
      <c r="HY83" s="5"/>
      <c r="HZ83" s="5"/>
      <c r="IA83" s="5"/>
      <c r="IB83" s="5"/>
      <c r="IC83" s="5"/>
      <c r="ID83" s="5"/>
      <c r="IE83" s="5"/>
      <c r="IF83" s="5"/>
      <c r="IG83" s="5"/>
      <c r="IH83" s="5"/>
      <c r="II83" s="5"/>
      <c r="IJ83" s="5"/>
      <c r="IK83" s="5"/>
      <c r="IL83" s="5"/>
      <c r="IM83" s="5"/>
      <c r="IN83" s="5"/>
      <c r="IO83" s="5"/>
      <c r="IP83" s="5"/>
      <c r="IQ83" s="5"/>
      <c r="IR83" s="5"/>
      <c r="IS83" s="5"/>
      <c r="IT83" s="5"/>
      <c r="IU83" s="5"/>
      <c r="IV83" s="5"/>
    </row>
    <row r="84" spans="1:256" ht="161.25" customHeight="1">
      <c r="A84" s="6"/>
      <c r="B84" s="181" t="s">
        <v>502</v>
      </c>
      <c r="C84" s="6"/>
      <c r="D84" s="203"/>
      <c r="E84" s="233"/>
      <c r="F84" s="233"/>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row>
    <row r="85" spans="1:256" ht="12.75">
      <c r="A85" s="6"/>
      <c r="B85" s="202"/>
      <c r="C85" s="223" t="s">
        <v>17</v>
      </c>
      <c r="D85" s="224">
        <v>30</v>
      </c>
      <c r="E85" s="238"/>
      <c r="F85" s="238">
        <f>D85*E85</f>
        <v>0</v>
      </c>
    </row>
    <row r="86" spans="1:256" ht="15.2" customHeight="1">
      <c r="A86" s="167"/>
      <c r="B86" s="184"/>
      <c r="C86" s="185"/>
      <c r="D86" s="170"/>
      <c r="E86" s="230"/>
      <c r="F86" s="230"/>
    </row>
    <row r="87" spans="1:256" ht="15.6" customHeight="1">
      <c r="A87" s="167"/>
      <c r="B87" s="551" t="s">
        <v>118</v>
      </c>
      <c r="C87" s="551"/>
      <c r="D87" s="551"/>
      <c r="E87" s="551"/>
      <c r="F87" s="239">
        <f>SUM(F80:F86)</f>
        <v>0</v>
      </c>
    </row>
    <row r="88" spans="1:256" ht="15.2" customHeight="1">
      <c r="A88" s="167"/>
      <c r="B88" s="184"/>
      <c r="C88" s="185"/>
      <c r="D88" s="170"/>
      <c r="E88" s="230"/>
      <c r="F88" s="230"/>
    </row>
    <row r="89" spans="1:256" ht="15.2" customHeight="1">
      <c r="A89" s="167"/>
      <c r="B89" s="184"/>
      <c r="C89" s="185"/>
      <c r="D89" s="170"/>
      <c r="E89" s="230"/>
      <c r="F89" s="230"/>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row>
    <row r="90" spans="1:256" ht="14.65" customHeight="1">
      <c r="A90" s="204"/>
      <c r="B90" s="168" t="s">
        <v>214</v>
      </c>
      <c r="C90" s="185"/>
      <c r="D90" s="170"/>
      <c r="E90" s="230"/>
      <c r="F90" s="230"/>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c r="DO90" s="5"/>
      <c r="DP90" s="5"/>
      <c r="DQ90" s="5"/>
      <c r="DR90" s="5"/>
      <c r="DS90" s="5"/>
      <c r="DT90" s="5"/>
      <c r="DU90" s="5"/>
      <c r="DV90" s="5"/>
      <c r="DW90" s="5"/>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row>
    <row r="91" spans="1:256" ht="14.65" customHeight="1">
      <c r="A91" s="204"/>
      <c r="B91" s="173"/>
      <c r="C91" s="185"/>
      <c r="D91" s="170"/>
      <c r="E91" s="230"/>
      <c r="F91" s="230"/>
    </row>
    <row r="92" spans="1:256" ht="72" customHeight="1">
      <c r="A92" s="205"/>
      <c r="B92" s="193" t="s">
        <v>119</v>
      </c>
      <c r="C92" s="161"/>
      <c r="D92" s="162"/>
      <c r="E92" s="229"/>
      <c r="F92" s="229"/>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row>
    <row r="93" spans="1:256" ht="24.6" customHeight="1">
      <c r="A93" s="177"/>
      <c r="B93" s="219"/>
      <c r="C93" s="179"/>
      <c r="D93" s="198"/>
      <c r="E93" s="230"/>
      <c r="F93" s="230"/>
    </row>
    <row r="94" spans="1:256" ht="13.7" customHeight="1">
      <c r="A94" s="177" t="s">
        <v>115</v>
      </c>
      <c r="B94" s="219" t="s">
        <v>491</v>
      </c>
      <c r="C94" s="179"/>
      <c r="D94" s="198"/>
      <c r="E94" s="230"/>
      <c r="F94" s="230"/>
    </row>
    <row r="95" spans="1:256" ht="109.5" customHeight="1">
      <c r="A95" s="174"/>
      <c r="B95" s="181" t="s">
        <v>496</v>
      </c>
      <c r="C95" s="179"/>
      <c r="D95" s="198"/>
      <c r="E95" s="230"/>
      <c r="F95" s="230"/>
    </row>
    <row r="96" spans="1:256" ht="13.7" customHeight="1">
      <c r="A96" s="174"/>
      <c r="B96" s="202"/>
      <c r="C96" s="182" t="s">
        <v>17</v>
      </c>
      <c r="D96" s="171">
        <v>600</v>
      </c>
      <c r="E96" s="230"/>
      <c r="F96" s="230">
        <f>D96*E96</f>
        <v>0</v>
      </c>
    </row>
    <row r="97" spans="1:256" ht="13.7" customHeight="1">
      <c r="A97" s="174"/>
      <c r="B97" s="202"/>
      <c r="C97" s="179"/>
      <c r="D97" s="198"/>
      <c r="E97" s="230"/>
      <c r="F97" s="230"/>
    </row>
    <row r="98" spans="1:256" ht="13.7" customHeight="1">
      <c r="A98" s="177" t="s">
        <v>116</v>
      </c>
      <c r="B98" s="219" t="s">
        <v>492</v>
      </c>
      <c r="C98" s="179"/>
      <c r="D98" s="198"/>
      <c r="E98" s="230"/>
      <c r="F98" s="230"/>
    </row>
    <row r="99" spans="1:256" ht="111" customHeight="1">
      <c r="A99" s="174"/>
      <c r="B99" s="181" t="s">
        <v>495</v>
      </c>
      <c r="C99" s="179"/>
      <c r="D99" s="198"/>
      <c r="E99" s="230"/>
      <c r="F99" s="230"/>
    </row>
    <row r="100" spans="1:256" ht="13.7" customHeight="1">
      <c r="A100" s="174"/>
      <c r="B100" s="202"/>
      <c r="C100" s="206" t="s">
        <v>17</v>
      </c>
      <c r="D100" s="171">
        <v>210</v>
      </c>
      <c r="E100" s="230"/>
      <c r="F100" s="230">
        <f>D100*E100</f>
        <v>0</v>
      </c>
    </row>
    <row r="101" spans="1:256" ht="13.7" customHeight="1">
      <c r="A101" s="174"/>
      <c r="B101" s="202"/>
      <c r="C101" s="206"/>
      <c r="D101" s="171"/>
      <c r="E101" s="230"/>
      <c r="F101" s="230"/>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c r="IN101" s="5"/>
      <c r="IO101" s="5"/>
      <c r="IP101" s="5"/>
      <c r="IQ101" s="5"/>
      <c r="IR101" s="5"/>
      <c r="IS101" s="5"/>
      <c r="IT101" s="5"/>
      <c r="IU101" s="5"/>
      <c r="IV101" s="5"/>
    </row>
    <row r="102" spans="1:256" ht="13.7" customHeight="1">
      <c r="A102" s="180" t="s">
        <v>117</v>
      </c>
      <c r="B102" s="207" t="s">
        <v>493</v>
      </c>
      <c r="C102" s="206"/>
      <c r="D102" s="171"/>
      <c r="E102" s="230"/>
      <c r="F102" s="230"/>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row>
    <row r="103" spans="1:256" ht="110.25" customHeight="1">
      <c r="A103" s="174"/>
      <c r="B103" s="208" t="s">
        <v>494</v>
      </c>
      <c r="C103" s="182"/>
      <c r="D103" s="171"/>
      <c r="E103" s="230"/>
      <c r="F103" s="230"/>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c r="IM103" s="5"/>
      <c r="IN103" s="5"/>
      <c r="IO103" s="5"/>
      <c r="IP103" s="5"/>
      <c r="IQ103" s="5"/>
      <c r="IR103" s="5"/>
      <c r="IS103" s="5"/>
      <c r="IT103" s="5"/>
      <c r="IU103" s="5"/>
      <c r="IV103" s="5"/>
    </row>
    <row r="104" spans="1:256" ht="16.5" customHeight="1">
      <c r="A104" s="174"/>
      <c r="B104" s="208"/>
      <c r="C104" s="206" t="s">
        <v>17</v>
      </c>
      <c r="D104" s="171">
        <v>43</v>
      </c>
      <c r="E104" s="230"/>
      <c r="F104" s="230">
        <f>D104*E104</f>
        <v>0</v>
      </c>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row>
    <row r="105" spans="1:256" ht="16.5" customHeight="1">
      <c r="A105" s="174"/>
      <c r="B105" s="208"/>
      <c r="C105" s="206"/>
      <c r="D105" s="171"/>
      <c r="E105" s="230"/>
      <c r="F105" s="230"/>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c r="IM105" s="5"/>
      <c r="IN105" s="5"/>
      <c r="IO105" s="5"/>
      <c r="IP105" s="5"/>
      <c r="IQ105" s="5"/>
      <c r="IR105" s="5"/>
      <c r="IS105" s="5"/>
      <c r="IT105" s="5"/>
      <c r="IU105" s="5"/>
      <c r="IV105" s="5"/>
    </row>
    <row r="106" spans="1:256" ht="13.7" customHeight="1">
      <c r="A106" s="180" t="s">
        <v>497</v>
      </c>
      <c r="B106" s="219" t="s">
        <v>196</v>
      </c>
      <c r="C106" s="179"/>
      <c r="D106" s="198"/>
      <c r="E106" s="230"/>
      <c r="F106" s="230"/>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row>
    <row r="107" spans="1:256" ht="109.5" customHeight="1">
      <c r="A107" s="174"/>
      <c r="B107" s="181" t="s">
        <v>197</v>
      </c>
      <c r="C107" s="179"/>
      <c r="D107" s="198"/>
      <c r="E107" s="230"/>
      <c r="F107" s="230"/>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c r="EF107" s="5"/>
      <c r="EG107" s="5"/>
      <c r="EH107" s="5"/>
      <c r="EI107" s="5"/>
      <c r="EJ107" s="5"/>
      <c r="EK107" s="5"/>
      <c r="EL107" s="5"/>
      <c r="EM107" s="5"/>
      <c r="EN107" s="5"/>
      <c r="EO107" s="5"/>
      <c r="EP107" s="5"/>
      <c r="EQ107" s="5"/>
      <c r="ER107" s="5"/>
      <c r="ES107" s="5"/>
      <c r="ET107" s="5"/>
      <c r="EU107" s="5"/>
      <c r="EV107" s="5"/>
      <c r="EW107" s="5"/>
      <c r="EX107" s="5"/>
      <c r="EY107" s="5"/>
      <c r="EZ107" s="5"/>
      <c r="FA107" s="5"/>
      <c r="FB107" s="5"/>
      <c r="FC107" s="5"/>
      <c r="FD107" s="5"/>
      <c r="FE107" s="5"/>
      <c r="FF107" s="5"/>
      <c r="FG107" s="5"/>
      <c r="FH107" s="5"/>
      <c r="FI107" s="5"/>
      <c r="FJ107" s="5"/>
      <c r="FK107" s="5"/>
      <c r="FL107" s="5"/>
      <c r="FM107" s="5"/>
      <c r="FN107" s="5"/>
      <c r="FO107" s="5"/>
      <c r="FP107" s="5"/>
      <c r="FQ107" s="5"/>
      <c r="FR107" s="5"/>
      <c r="FS107" s="5"/>
      <c r="FT107" s="5"/>
      <c r="FU107" s="5"/>
      <c r="FV107" s="5"/>
      <c r="FW107" s="5"/>
      <c r="FX107" s="5"/>
      <c r="FY107" s="5"/>
      <c r="FZ107" s="5"/>
      <c r="GA107" s="5"/>
      <c r="GB107" s="5"/>
      <c r="GC107" s="5"/>
      <c r="GD107" s="5"/>
      <c r="GE107" s="5"/>
      <c r="GF107" s="5"/>
      <c r="GG107" s="5"/>
      <c r="GH107" s="5"/>
      <c r="GI107" s="5"/>
      <c r="GJ107" s="5"/>
      <c r="GK107" s="5"/>
      <c r="GL107" s="5"/>
      <c r="GM107" s="5"/>
      <c r="GN107" s="5"/>
      <c r="GO107" s="5"/>
      <c r="GP107" s="5"/>
      <c r="GQ107" s="5"/>
      <c r="GR107" s="5"/>
      <c r="GS107" s="5"/>
      <c r="GT107" s="5"/>
      <c r="GU107" s="5"/>
      <c r="GV107" s="5"/>
      <c r="GW107" s="5"/>
      <c r="GX107" s="5"/>
      <c r="GY107" s="5"/>
      <c r="GZ107" s="5"/>
      <c r="HA107" s="5"/>
      <c r="HB107" s="5"/>
      <c r="HC107" s="5"/>
      <c r="HD107" s="5"/>
      <c r="HE107" s="5"/>
      <c r="HF107" s="5"/>
      <c r="HG107" s="5"/>
      <c r="HH107" s="5"/>
      <c r="HI107" s="5"/>
      <c r="HJ107" s="5"/>
      <c r="HK107" s="5"/>
      <c r="HL107" s="5"/>
      <c r="HM107" s="5"/>
      <c r="HN107" s="5"/>
      <c r="HO107" s="5"/>
      <c r="HP107" s="5"/>
      <c r="HQ107" s="5"/>
      <c r="HR107" s="5"/>
      <c r="HS107" s="5"/>
      <c r="HT107" s="5"/>
      <c r="HU107" s="5"/>
      <c r="HV107" s="5"/>
      <c r="HW107" s="5"/>
      <c r="HX107" s="5"/>
      <c r="HY107" s="5"/>
      <c r="HZ107" s="5"/>
      <c r="IA107" s="5"/>
      <c r="IB107" s="5"/>
      <c r="IC107" s="5"/>
      <c r="ID107" s="5"/>
      <c r="IE107" s="5"/>
      <c r="IF107" s="5"/>
      <c r="IG107" s="5"/>
      <c r="IH107" s="5"/>
      <c r="II107" s="5"/>
      <c r="IJ107" s="5"/>
      <c r="IK107" s="5"/>
      <c r="IL107" s="5"/>
      <c r="IM107" s="5"/>
      <c r="IN107" s="5"/>
      <c r="IO107" s="5"/>
      <c r="IP107" s="5"/>
      <c r="IQ107" s="5"/>
      <c r="IR107" s="5"/>
      <c r="IS107" s="5"/>
      <c r="IT107" s="5"/>
      <c r="IU107" s="5"/>
      <c r="IV107" s="5"/>
    </row>
    <row r="108" spans="1:256" ht="13.7" customHeight="1">
      <c r="A108" s="174"/>
      <c r="B108" s="202"/>
      <c r="C108" s="223" t="s">
        <v>17</v>
      </c>
      <c r="D108" s="224">
        <v>88</v>
      </c>
      <c r="E108" s="246"/>
      <c r="F108" s="231">
        <f>D108*E108</f>
        <v>0</v>
      </c>
    </row>
    <row r="109" spans="1:256" ht="15.2" customHeight="1">
      <c r="A109" s="167"/>
      <c r="B109" s="184"/>
      <c r="C109" s="185"/>
      <c r="D109" s="170"/>
      <c r="E109" s="228"/>
      <c r="F109" s="230"/>
    </row>
    <row r="110" spans="1:256" ht="15.6" customHeight="1">
      <c r="A110" s="167"/>
      <c r="B110" s="551" t="s">
        <v>589</v>
      </c>
      <c r="C110" s="551"/>
      <c r="D110" s="551"/>
      <c r="E110" s="551"/>
      <c r="F110" s="239">
        <f>SUM(F95:F109)</f>
        <v>0</v>
      </c>
    </row>
    <row r="111" spans="1:256" ht="15.2" customHeight="1">
      <c r="A111" s="167"/>
      <c r="B111" s="173"/>
      <c r="C111" s="185"/>
      <c r="D111" s="170"/>
      <c r="E111" s="230"/>
      <c r="F111" s="230"/>
    </row>
    <row r="112" spans="1:256" ht="14.65" customHeight="1">
      <c r="A112" s="167"/>
      <c r="B112" s="173"/>
      <c r="C112" s="185"/>
      <c r="D112" s="172"/>
      <c r="E112" s="230"/>
      <c r="F112" s="230"/>
    </row>
    <row r="113" spans="1:256" s="146" customFormat="1" ht="14.1" customHeight="1">
      <c r="A113" s="209"/>
      <c r="B113" s="210" t="s">
        <v>442</v>
      </c>
      <c r="C113" s="209"/>
      <c r="D113" s="211"/>
      <c r="E113" s="240"/>
      <c r="F113" s="240"/>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c r="AK113" s="145"/>
      <c r="AL113" s="145"/>
      <c r="AM113" s="145"/>
      <c r="AN113" s="145"/>
      <c r="AO113" s="145"/>
      <c r="AP113" s="145"/>
      <c r="AQ113" s="145"/>
      <c r="AR113" s="145"/>
      <c r="AS113" s="145"/>
      <c r="AT113" s="145"/>
      <c r="AU113" s="145"/>
      <c r="AV113" s="145"/>
      <c r="AW113" s="145"/>
      <c r="AX113" s="145"/>
      <c r="AY113" s="145"/>
      <c r="AZ113" s="145"/>
      <c r="BA113" s="145"/>
      <c r="BB113" s="145"/>
      <c r="BC113" s="145"/>
      <c r="BD113" s="145"/>
      <c r="BE113" s="145"/>
      <c r="BF113" s="145"/>
      <c r="BG113" s="145"/>
      <c r="BH113" s="145"/>
      <c r="BI113" s="145"/>
      <c r="BJ113" s="145"/>
      <c r="BK113" s="145"/>
      <c r="BL113" s="145"/>
      <c r="BM113" s="145"/>
      <c r="BN113" s="145"/>
      <c r="BO113" s="145"/>
      <c r="BP113" s="145"/>
      <c r="BQ113" s="145"/>
      <c r="BR113" s="145"/>
      <c r="BS113" s="145"/>
      <c r="BT113" s="145"/>
      <c r="BU113" s="145"/>
      <c r="BV113" s="145"/>
      <c r="BW113" s="145"/>
      <c r="BX113" s="145"/>
      <c r="BY113" s="145"/>
      <c r="BZ113" s="145"/>
      <c r="CA113" s="145"/>
      <c r="CB113" s="145"/>
      <c r="CC113" s="145"/>
      <c r="CD113" s="145"/>
      <c r="CE113" s="145"/>
      <c r="CF113" s="145"/>
      <c r="CG113" s="145"/>
      <c r="CH113" s="145"/>
      <c r="CI113" s="145"/>
      <c r="CJ113" s="145"/>
      <c r="CK113" s="145"/>
      <c r="CL113" s="145"/>
      <c r="CM113" s="145"/>
      <c r="CN113" s="145"/>
      <c r="CO113" s="145"/>
      <c r="CP113" s="145"/>
      <c r="CQ113" s="145"/>
      <c r="CR113" s="145"/>
      <c r="CS113" s="145"/>
      <c r="CT113" s="145"/>
      <c r="CU113" s="145"/>
      <c r="CV113" s="145"/>
      <c r="CW113" s="145"/>
      <c r="CX113" s="145"/>
      <c r="CY113" s="145"/>
      <c r="CZ113" s="145"/>
      <c r="DA113" s="145"/>
      <c r="DB113" s="145"/>
      <c r="DC113" s="145"/>
      <c r="DD113" s="145"/>
      <c r="DE113" s="145"/>
      <c r="DF113" s="145"/>
      <c r="DG113" s="145"/>
      <c r="DH113" s="145"/>
      <c r="DI113" s="145"/>
      <c r="DJ113" s="145"/>
      <c r="DK113" s="145"/>
      <c r="DL113" s="145"/>
      <c r="DM113" s="145"/>
      <c r="DN113" s="145"/>
      <c r="DO113" s="145"/>
      <c r="DP113" s="145"/>
      <c r="DQ113" s="145"/>
      <c r="DR113" s="145"/>
      <c r="DS113" s="145"/>
      <c r="DT113" s="145"/>
      <c r="DU113" s="145"/>
      <c r="DV113" s="145"/>
      <c r="DW113" s="145"/>
      <c r="DX113" s="145"/>
      <c r="DY113" s="145"/>
      <c r="DZ113" s="145"/>
      <c r="EA113" s="145"/>
      <c r="EB113" s="145"/>
      <c r="EC113" s="145"/>
      <c r="ED113" s="145"/>
      <c r="EE113" s="145"/>
      <c r="EF113" s="145"/>
      <c r="EG113" s="145"/>
      <c r="EH113" s="145"/>
      <c r="EI113" s="145"/>
      <c r="EJ113" s="145"/>
      <c r="EK113" s="145"/>
      <c r="EL113" s="145"/>
      <c r="EM113" s="145"/>
      <c r="EN113" s="145"/>
      <c r="EO113" s="145"/>
      <c r="EP113" s="145"/>
      <c r="EQ113" s="145"/>
      <c r="ER113" s="145"/>
      <c r="ES113" s="145"/>
      <c r="ET113" s="145"/>
      <c r="EU113" s="145"/>
      <c r="EV113" s="145"/>
      <c r="EW113" s="145"/>
      <c r="EX113" s="145"/>
      <c r="EY113" s="145"/>
      <c r="EZ113" s="145"/>
      <c r="FA113" s="145"/>
      <c r="FB113" s="145"/>
      <c r="FC113" s="145"/>
      <c r="FD113" s="145"/>
      <c r="FE113" s="145"/>
      <c r="FF113" s="145"/>
      <c r="FG113" s="145"/>
      <c r="FH113" s="145"/>
      <c r="FI113" s="145"/>
      <c r="FJ113" s="145"/>
      <c r="FK113" s="145"/>
      <c r="FL113" s="145"/>
      <c r="FM113" s="145"/>
      <c r="FN113" s="145"/>
      <c r="FO113" s="145"/>
      <c r="FP113" s="145"/>
      <c r="FQ113" s="145"/>
      <c r="FR113" s="145"/>
      <c r="FS113" s="145"/>
      <c r="FT113" s="145"/>
      <c r="FU113" s="145"/>
      <c r="FV113" s="145"/>
      <c r="FW113" s="145"/>
      <c r="FX113" s="145"/>
      <c r="FY113" s="145"/>
      <c r="FZ113" s="145"/>
      <c r="GA113" s="145"/>
      <c r="GB113" s="145"/>
      <c r="GC113" s="145"/>
      <c r="GD113" s="145"/>
      <c r="GE113" s="145"/>
      <c r="GF113" s="145"/>
      <c r="GG113" s="145"/>
      <c r="GH113" s="145"/>
      <c r="GI113" s="145"/>
      <c r="GJ113" s="145"/>
      <c r="GK113" s="145"/>
      <c r="GL113" s="145"/>
      <c r="GM113" s="145"/>
      <c r="GN113" s="145"/>
      <c r="GO113" s="145"/>
      <c r="GP113" s="145"/>
      <c r="GQ113" s="145"/>
      <c r="GR113" s="145"/>
      <c r="GS113" s="145"/>
      <c r="GT113" s="145"/>
      <c r="GU113" s="145"/>
      <c r="GV113" s="145"/>
      <c r="GW113" s="145"/>
      <c r="GX113" s="145"/>
      <c r="GY113" s="145"/>
      <c r="GZ113" s="145"/>
      <c r="HA113" s="145"/>
      <c r="HB113" s="145"/>
      <c r="HC113" s="145"/>
      <c r="HD113" s="145"/>
      <c r="HE113" s="145"/>
      <c r="HF113" s="145"/>
      <c r="HG113" s="145"/>
      <c r="HH113" s="145"/>
      <c r="HI113" s="145"/>
      <c r="HJ113" s="145"/>
      <c r="HK113" s="145"/>
      <c r="HL113" s="145"/>
      <c r="HM113" s="145"/>
      <c r="HN113" s="145"/>
      <c r="HO113" s="145"/>
      <c r="HP113" s="145"/>
      <c r="HQ113" s="145"/>
      <c r="HR113" s="145"/>
      <c r="HS113" s="145"/>
      <c r="HT113" s="145"/>
      <c r="HU113" s="145"/>
      <c r="HV113" s="145"/>
      <c r="HW113" s="145"/>
      <c r="HX113" s="145"/>
      <c r="HY113" s="145"/>
      <c r="HZ113" s="145"/>
      <c r="IA113" s="145"/>
      <c r="IB113" s="145"/>
      <c r="IC113" s="145"/>
      <c r="ID113" s="145"/>
      <c r="IE113" s="145"/>
      <c r="IF113" s="145"/>
      <c r="IG113" s="145"/>
      <c r="IH113" s="145"/>
      <c r="II113" s="145"/>
      <c r="IJ113" s="145"/>
      <c r="IK113" s="145"/>
      <c r="IL113" s="145"/>
      <c r="IM113" s="145"/>
      <c r="IN113" s="145"/>
      <c r="IO113" s="145"/>
      <c r="IP113" s="145"/>
      <c r="IQ113" s="145"/>
      <c r="IR113" s="145"/>
      <c r="IS113" s="145"/>
      <c r="IT113" s="145"/>
      <c r="IU113" s="145"/>
      <c r="IV113" s="145"/>
    </row>
    <row r="114" spans="1:256" s="146" customFormat="1" ht="14.1" customHeight="1">
      <c r="A114" s="209"/>
      <c r="B114" s="212"/>
      <c r="C114" s="209"/>
      <c r="D114" s="211"/>
      <c r="E114" s="240"/>
      <c r="F114" s="240"/>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c r="AK114" s="145"/>
      <c r="AL114" s="145"/>
      <c r="AM114" s="145"/>
      <c r="AN114" s="145"/>
      <c r="AO114" s="145"/>
      <c r="AP114" s="145"/>
      <c r="AQ114" s="145"/>
      <c r="AR114" s="145"/>
      <c r="AS114" s="145"/>
      <c r="AT114" s="145"/>
      <c r="AU114" s="145"/>
      <c r="AV114" s="145"/>
      <c r="AW114" s="145"/>
      <c r="AX114" s="145"/>
      <c r="AY114" s="145"/>
      <c r="AZ114" s="145"/>
      <c r="BA114" s="145"/>
      <c r="BB114" s="145"/>
      <c r="BC114" s="145"/>
      <c r="BD114" s="145"/>
      <c r="BE114" s="145"/>
      <c r="BF114" s="145"/>
      <c r="BG114" s="145"/>
      <c r="BH114" s="145"/>
      <c r="BI114" s="145"/>
      <c r="BJ114" s="145"/>
      <c r="BK114" s="145"/>
      <c r="BL114" s="145"/>
      <c r="BM114" s="145"/>
      <c r="BN114" s="145"/>
      <c r="BO114" s="145"/>
      <c r="BP114" s="145"/>
      <c r="BQ114" s="145"/>
      <c r="BR114" s="145"/>
      <c r="BS114" s="145"/>
      <c r="BT114" s="145"/>
      <c r="BU114" s="145"/>
      <c r="BV114" s="145"/>
      <c r="BW114" s="145"/>
      <c r="BX114" s="145"/>
      <c r="BY114" s="145"/>
      <c r="BZ114" s="145"/>
      <c r="CA114" s="145"/>
      <c r="CB114" s="145"/>
      <c r="CC114" s="145"/>
      <c r="CD114" s="145"/>
      <c r="CE114" s="145"/>
      <c r="CF114" s="145"/>
      <c r="CG114" s="145"/>
      <c r="CH114" s="145"/>
      <c r="CI114" s="145"/>
      <c r="CJ114" s="145"/>
      <c r="CK114" s="145"/>
      <c r="CL114" s="145"/>
      <c r="CM114" s="145"/>
      <c r="CN114" s="145"/>
      <c r="CO114" s="145"/>
      <c r="CP114" s="145"/>
      <c r="CQ114" s="145"/>
      <c r="CR114" s="145"/>
      <c r="CS114" s="145"/>
      <c r="CT114" s="145"/>
      <c r="CU114" s="145"/>
      <c r="CV114" s="145"/>
      <c r="CW114" s="145"/>
      <c r="CX114" s="145"/>
      <c r="CY114" s="145"/>
      <c r="CZ114" s="145"/>
      <c r="DA114" s="145"/>
      <c r="DB114" s="145"/>
      <c r="DC114" s="145"/>
      <c r="DD114" s="145"/>
      <c r="DE114" s="145"/>
      <c r="DF114" s="145"/>
      <c r="DG114" s="145"/>
      <c r="DH114" s="145"/>
      <c r="DI114" s="145"/>
      <c r="DJ114" s="145"/>
      <c r="DK114" s="145"/>
      <c r="DL114" s="145"/>
      <c r="DM114" s="145"/>
      <c r="DN114" s="145"/>
      <c r="DO114" s="145"/>
      <c r="DP114" s="145"/>
      <c r="DQ114" s="145"/>
      <c r="DR114" s="145"/>
      <c r="DS114" s="145"/>
      <c r="DT114" s="145"/>
      <c r="DU114" s="145"/>
      <c r="DV114" s="145"/>
      <c r="DW114" s="145"/>
      <c r="DX114" s="145"/>
      <c r="DY114" s="145"/>
      <c r="DZ114" s="145"/>
      <c r="EA114" s="145"/>
      <c r="EB114" s="145"/>
      <c r="EC114" s="145"/>
      <c r="ED114" s="145"/>
      <c r="EE114" s="145"/>
      <c r="EF114" s="145"/>
      <c r="EG114" s="145"/>
      <c r="EH114" s="145"/>
      <c r="EI114" s="145"/>
      <c r="EJ114" s="145"/>
      <c r="EK114" s="145"/>
      <c r="EL114" s="145"/>
      <c r="EM114" s="145"/>
      <c r="EN114" s="145"/>
      <c r="EO114" s="145"/>
      <c r="EP114" s="145"/>
      <c r="EQ114" s="145"/>
      <c r="ER114" s="145"/>
      <c r="ES114" s="145"/>
      <c r="ET114" s="145"/>
      <c r="EU114" s="145"/>
      <c r="EV114" s="145"/>
      <c r="EW114" s="145"/>
      <c r="EX114" s="145"/>
      <c r="EY114" s="145"/>
      <c r="EZ114" s="145"/>
      <c r="FA114" s="145"/>
      <c r="FB114" s="145"/>
      <c r="FC114" s="145"/>
      <c r="FD114" s="145"/>
      <c r="FE114" s="145"/>
      <c r="FF114" s="145"/>
      <c r="FG114" s="145"/>
      <c r="FH114" s="145"/>
      <c r="FI114" s="145"/>
      <c r="FJ114" s="145"/>
      <c r="FK114" s="145"/>
      <c r="FL114" s="145"/>
      <c r="FM114" s="145"/>
      <c r="FN114" s="145"/>
      <c r="FO114" s="145"/>
      <c r="FP114" s="145"/>
      <c r="FQ114" s="145"/>
      <c r="FR114" s="145"/>
      <c r="FS114" s="145"/>
      <c r="FT114" s="145"/>
      <c r="FU114" s="145"/>
      <c r="FV114" s="145"/>
      <c r="FW114" s="145"/>
      <c r="FX114" s="145"/>
      <c r="FY114" s="145"/>
      <c r="FZ114" s="145"/>
      <c r="GA114" s="145"/>
      <c r="GB114" s="145"/>
      <c r="GC114" s="145"/>
      <c r="GD114" s="145"/>
      <c r="GE114" s="145"/>
      <c r="GF114" s="145"/>
      <c r="GG114" s="145"/>
      <c r="GH114" s="145"/>
      <c r="GI114" s="145"/>
      <c r="GJ114" s="145"/>
      <c r="GK114" s="145"/>
      <c r="GL114" s="145"/>
      <c r="GM114" s="145"/>
      <c r="GN114" s="145"/>
      <c r="GO114" s="145"/>
      <c r="GP114" s="145"/>
      <c r="GQ114" s="145"/>
      <c r="GR114" s="145"/>
      <c r="GS114" s="145"/>
      <c r="GT114" s="145"/>
      <c r="GU114" s="145"/>
      <c r="GV114" s="145"/>
      <c r="GW114" s="145"/>
      <c r="GX114" s="145"/>
      <c r="GY114" s="145"/>
      <c r="GZ114" s="145"/>
      <c r="HA114" s="145"/>
      <c r="HB114" s="145"/>
      <c r="HC114" s="145"/>
      <c r="HD114" s="145"/>
      <c r="HE114" s="145"/>
      <c r="HF114" s="145"/>
      <c r="HG114" s="145"/>
      <c r="HH114" s="145"/>
      <c r="HI114" s="145"/>
      <c r="HJ114" s="145"/>
      <c r="HK114" s="145"/>
      <c r="HL114" s="145"/>
      <c r="HM114" s="145"/>
      <c r="HN114" s="145"/>
      <c r="HO114" s="145"/>
      <c r="HP114" s="145"/>
      <c r="HQ114" s="145"/>
      <c r="HR114" s="145"/>
      <c r="HS114" s="145"/>
      <c r="HT114" s="145"/>
      <c r="HU114" s="145"/>
      <c r="HV114" s="145"/>
      <c r="HW114" s="145"/>
      <c r="HX114" s="145"/>
      <c r="HY114" s="145"/>
      <c r="HZ114" s="145"/>
      <c r="IA114" s="145"/>
      <c r="IB114" s="145"/>
      <c r="IC114" s="145"/>
      <c r="ID114" s="145"/>
      <c r="IE114" s="145"/>
      <c r="IF114" s="145"/>
      <c r="IG114" s="145"/>
      <c r="IH114" s="145"/>
      <c r="II114" s="145"/>
      <c r="IJ114" s="145"/>
      <c r="IK114" s="145"/>
      <c r="IL114" s="145"/>
      <c r="IM114" s="145"/>
      <c r="IN114" s="145"/>
      <c r="IO114" s="145"/>
      <c r="IP114" s="145"/>
      <c r="IQ114" s="145"/>
      <c r="IR114" s="145"/>
      <c r="IS114" s="145"/>
      <c r="IT114" s="145"/>
      <c r="IU114" s="145"/>
      <c r="IV114" s="145"/>
    </row>
    <row r="115" spans="1:256" s="146" customFormat="1" ht="60" customHeight="1">
      <c r="A115" s="209"/>
      <c r="B115" s="220" t="s">
        <v>443</v>
      </c>
      <c r="C115" s="158"/>
      <c r="D115" s="158"/>
      <c r="E115" s="241"/>
      <c r="F115" s="241"/>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c r="AK115" s="145"/>
      <c r="AL115" s="145"/>
      <c r="AM115" s="145"/>
      <c r="AN115" s="145"/>
      <c r="AO115" s="145"/>
      <c r="AP115" s="145"/>
      <c r="AQ115" s="145"/>
      <c r="AR115" s="145"/>
      <c r="AS115" s="145"/>
      <c r="AT115" s="145"/>
      <c r="AU115" s="145"/>
      <c r="AV115" s="145"/>
      <c r="AW115" s="145"/>
      <c r="AX115" s="145"/>
      <c r="AY115" s="145"/>
      <c r="AZ115" s="145"/>
      <c r="BA115" s="145"/>
      <c r="BB115" s="145"/>
      <c r="BC115" s="145"/>
      <c r="BD115" s="145"/>
      <c r="BE115" s="145"/>
      <c r="BF115" s="145"/>
      <c r="BG115" s="145"/>
      <c r="BH115" s="145"/>
      <c r="BI115" s="145"/>
      <c r="BJ115" s="145"/>
      <c r="BK115" s="145"/>
      <c r="BL115" s="145"/>
      <c r="BM115" s="145"/>
      <c r="BN115" s="145"/>
      <c r="BO115" s="145"/>
      <c r="BP115" s="145"/>
      <c r="BQ115" s="145"/>
      <c r="BR115" s="145"/>
      <c r="BS115" s="145"/>
      <c r="BT115" s="145"/>
      <c r="BU115" s="145"/>
      <c r="BV115" s="145"/>
      <c r="BW115" s="145"/>
      <c r="BX115" s="145"/>
      <c r="BY115" s="145"/>
      <c r="BZ115" s="145"/>
      <c r="CA115" s="145"/>
      <c r="CB115" s="145"/>
      <c r="CC115" s="145"/>
      <c r="CD115" s="145"/>
      <c r="CE115" s="145"/>
      <c r="CF115" s="145"/>
      <c r="CG115" s="145"/>
      <c r="CH115" s="145"/>
      <c r="CI115" s="145"/>
      <c r="CJ115" s="145"/>
      <c r="CK115" s="145"/>
      <c r="CL115" s="145"/>
      <c r="CM115" s="145"/>
      <c r="CN115" s="145"/>
      <c r="CO115" s="145"/>
      <c r="CP115" s="145"/>
      <c r="CQ115" s="145"/>
      <c r="CR115" s="145"/>
      <c r="CS115" s="145"/>
      <c r="CT115" s="145"/>
      <c r="CU115" s="145"/>
      <c r="CV115" s="145"/>
      <c r="CW115" s="145"/>
      <c r="CX115" s="145"/>
      <c r="CY115" s="145"/>
      <c r="CZ115" s="145"/>
      <c r="DA115" s="145"/>
      <c r="DB115" s="145"/>
      <c r="DC115" s="145"/>
      <c r="DD115" s="145"/>
      <c r="DE115" s="145"/>
      <c r="DF115" s="145"/>
      <c r="DG115" s="145"/>
      <c r="DH115" s="145"/>
      <c r="DI115" s="145"/>
      <c r="DJ115" s="145"/>
      <c r="DK115" s="145"/>
      <c r="DL115" s="145"/>
      <c r="DM115" s="145"/>
      <c r="DN115" s="145"/>
      <c r="DO115" s="145"/>
      <c r="DP115" s="145"/>
      <c r="DQ115" s="145"/>
      <c r="DR115" s="145"/>
      <c r="DS115" s="145"/>
      <c r="DT115" s="145"/>
      <c r="DU115" s="145"/>
      <c r="DV115" s="145"/>
      <c r="DW115" s="145"/>
      <c r="DX115" s="145"/>
      <c r="DY115" s="145"/>
      <c r="DZ115" s="145"/>
      <c r="EA115" s="145"/>
      <c r="EB115" s="145"/>
      <c r="EC115" s="145"/>
      <c r="ED115" s="145"/>
      <c r="EE115" s="145"/>
      <c r="EF115" s="145"/>
      <c r="EG115" s="145"/>
      <c r="EH115" s="145"/>
      <c r="EI115" s="145"/>
      <c r="EJ115" s="145"/>
      <c r="EK115" s="145"/>
      <c r="EL115" s="145"/>
      <c r="EM115" s="145"/>
      <c r="EN115" s="145"/>
      <c r="EO115" s="145"/>
      <c r="EP115" s="145"/>
      <c r="EQ115" s="145"/>
      <c r="ER115" s="145"/>
      <c r="ES115" s="145"/>
      <c r="ET115" s="145"/>
      <c r="EU115" s="145"/>
      <c r="EV115" s="145"/>
      <c r="EW115" s="145"/>
      <c r="EX115" s="145"/>
      <c r="EY115" s="145"/>
      <c r="EZ115" s="145"/>
      <c r="FA115" s="145"/>
      <c r="FB115" s="145"/>
      <c r="FC115" s="145"/>
      <c r="FD115" s="145"/>
      <c r="FE115" s="145"/>
      <c r="FF115" s="145"/>
      <c r="FG115" s="145"/>
      <c r="FH115" s="145"/>
      <c r="FI115" s="145"/>
      <c r="FJ115" s="145"/>
      <c r="FK115" s="145"/>
      <c r="FL115" s="145"/>
      <c r="FM115" s="145"/>
      <c r="FN115" s="145"/>
      <c r="FO115" s="145"/>
      <c r="FP115" s="145"/>
      <c r="FQ115" s="145"/>
      <c r="FR115" s="145"/>
      <c r="FS115" s="145"/>
      <c r="FT115" s="145"/>
      <c r="FU115" s="145"/>
      <c r="FV115" s="145"/>
      <c r="FW115" s="145"/>
      <c r="FX115" s="145"/>
      <c r="FY115" s="145"/>
      <c r="FZ115" s="145"/>
      <c r="GA115" s="145"/>
      <c r="GB115" s="145"/>
      <c r="GC115" s="145"/>
      <c r="GD115" s="145"/>
      <c r="GE115" s="145"/>
      <c r="GF115" s="145"/>
      <c r="GG115" s="145"/>
      <c r="GH115" s="145"/>
      <c r="GI115" s="145"/>
      <c r="GJ115" s="145"/>
      <c r="GK115" s="145"/>
      <c r="GL115" s="145"/>
      <c r="GM115" s="145"/>
      <c r="GN115" s="145"/>
      <c r="GO115" s="145"/>
      <c r="GP115" s="145"/>
      <c r="GQ115" s="145"/>
      <c r="GR115" s="145"/>
      <c r="GS115" s="145"/>
      <c r="GT115" s="145"/>
      <c r="GU115" s="145"/>
      <c r="GV115" s="145"/>
      <c r="GW115" s="145"/>
      <c r="GX115" s="145"/>
      <c r="GY115" s="145"/>
      <c r="GZ115" s="145"/>
      <c r="HA115" s="145"/>
      <c r="HB115" s="145"/>
      <c r="HC115" s="145"/>
      <c r="HD115" s="145"/>
      <c r="HE115" s="145"/>
      <c r="HF115" s="145"/>
      <c r="HG115" s="145"/>
      <c r="HH115" s="145"/>
      <c r="HI115" s="145"/>
      <c r="HJ115" s="145"/>
      <c r="HK115" s="145"/>
      <c r="HL115" s="145"/>
      <c r="HM115" s="145"/>
      <c r="HN115" s="145"/>
      <c r="HO115" s="145"/>
      <c r="HP115" s="145"/>
      <c r="HQ115" s="145"/>
      <c r="HR115" s="145"/>
      <c r="HS115" s="145"/>
      <c r="HT115" s="145"/>
      <c r="HU115" s="145"/>
      <c r="HV115" s="145"/>
      <c r="HW115" s="145"/>
      <c r="HX115" s="145"/>
      <c r="HY115" s="145"/>
      <c r="HZ115" s="145"/>
      <c r="IA115" s="145"/>
      <c r="IB115" s="145"/>
      <c r="IC115" s="145"/>
      <c r="ID115" s="145"/>
      <c r="IE115" s="145"/>
      <c r="IF115" s="145"/>
      <c r="IG115" s="145"/>
      <c r="IH115" s="145"/>
      <c r="II115" s="145"/>
      <c r="IJ115" s="145"/>
      <c r="IK115" s="145"/>
      <c r="IL115" s="145"/>
      <c r="IM115" s="145"/>
      <c r="IN115" s="145"/>
      <c r="IO115" s="145"/>
      <c r="IP115" s="145"/>
      <c r="IQ115" s="145"/>
      <c r="IR115" s="145"/>
      <c r="IS115" s="145"/>
      <c r="IT115" s="145"/>
      <c r="IU115" s="145"/>
      <c r="IV115" s="145"/>
    </row>
    <row r="116" spans="1:256" ht="15.6" customHeight="1">
      <c r="A116" s="6"/>
      <c r="B116" s="221"/>
      <c r="C116" s="158"/>
      <c r="D116" s="158"/>
      <c r="E116" s="241"/>
      <c r="F116" s="241"/>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c r="DI116" s="5"/>
      <c r="DJ116" s="5"/>
      <c r="DK116" s="5"/>
      <c r="DL116" s="5"/>
      <c r="DM116" s="5"/>
      <c r="DN116" s="5"/>
      <c r="DO116" s="5"/>
      <c r="DP116" s="5"/>
      <c r="DQ116" s="5"/>
      <c r="DR116" s="5"/>
      <c r="DS116" s="5"/>
      <c r="DT116" s="5"/>
      <c r="DU116" s="5"/>
      <c r="DV116" s="5"/>
      <c r="DW116" s="5"/>
      <c r="DX116" s="5"/>
      <c r="DY116" s="5"/>
      <c r="DZ116" s="5"/>
      <c r="EA116" s="5"/>
      <c r="EB116" s="5"/>
      <c r="EC116" s="5"/>
      <c r="ED116" s="5"/>
      <c r="EE116" s="5"/>
      <c r="EF116" s="5"/>
      <c r="EG116" s="5"/>
      <c r="EH116" s="5"/>
      <c r="EI116" s="5"/>
      <c r="EJ116" s="5"/>
      <c r="EK116" s="5"/>
      <c r="EL116" s="5"/>
      <c r="EM116" s="5"/>
      <c r="EN116" s="5"/>
      <c r="EO116" s="5"/>
      <c r="EP116" s="5"/>
      <c r="EQ116" s="5"/>
      <c r="ER116" s="5"/>
      <c r="ES116" s="5"/>
      <c r="ET116" s="5"/>
      <c r="EU116" s="5"/>
      <c r="EV116" s="5"/>
      <c r="EW116" s="5"/>
      <c r="EX116" s="5"/>
      <c r="EY116" s="5"/>
      <c r="EZ116" s="5"/>
      <c r="FA116" s="5"/>
      <c r="FB116" s="5"/>
      <c r="FC116" s="5"/>
      <c r="FD116" s="5"/>
      <c r="FE116" s="5"/>
      <c r="FF116" s="5"/>
      <c r="FG116" s="5"/>
      <c r="FH116" s="5"/>
      <c r="FI116" s="5"/>
      <c r="FJ116" s="5"/>
      <c r="FK116" s="5"/>
      <c r="FL116" s="5"/>
      <c r="FM116" s="5"/>
      <c r="FN116" s="5"/>
      <c r="FO116" s="5"/>
      <c r="FP116" s="5"/>
      <c r="FQ116" s="5"/>
      <c r="FR116" s="5"/>
      <c r="FS116" s="5"/>
      <c r="FT116" s="5"/>
      <c r="FU116" s="5"/>
      <c r="FV116" s="5"/>
      <c r="FW116" s="5"/>
      <c r="FX116" s="5"/>
      <c r="FY116" s="5"/>
      <c r="FZ116" s="5"/>
      <c r="GA116" s="5"/>
      <c r="GB116" s="5"/>
      <c r="GC116" s="5"/>
      <c r="GD116" s="5"/>
      <c r="GE116" s="5"/>
      <c r="GF116" s="5"/>
      <c r="GG116" s="5"/>
      <c r="GH116" s="5"/>
      <c r="GI116" s="5"/>
      <c r="GJ116" s="5"/>
      <c r="GK116" s="5"/>
      <c r="GL116" s="5"/>
      <c r="GM116" s="5"/>
      <c r="GN116" s="5"/>
      <c r="GO116" s="5"/>
      <c r="GP116" s="5"/>
      <c r="GQ116" s="5"/>
      <c r="GR116" s="5"/>
      <c r="GS116" s="5"/>
      <c r="GT116" s="5"/>
      <c r="GU116" s="5"/>
      <c r="GV116" s="5"/>
      <c r="GW116" s="5"/>
      <c r="GX116" s="5"/>
      <c r="GY116" s="5"/>
      <c r="GZ116" s="5"/>
      <c r="HA116" s="5"/>
      <c r="HB116" s="5"/>
      <c r="HC116" s="5"/>
      <c r="HD116" s="5"/>
      <c r="HE116" s="5"/>
      <c r="HF116" s="5"/>
      <c r="HG116" s="5"/>
      <c r="HH116" s="5"/>
      <c r="HI116" s="5"/>
      <c r="HJ116" s="5"/>
      <c r="HK116" s="5"/>
      <c r="HL116" s="5"/>
      <c r="HM116" s="5"/>
      <c r="HN116" s="5"/>
      <c r="HO116" s="5"/>
      <c r="HP116" s="5"/>
      <c r="HQ116" s="5"/>
      <c r="HR116" s="5"/>
      <c r="HS116" s="5"/>
      <c r="HT116" s="5"/>
      <c r="HU116" s="5"/>
      <c r="HV116" s="5"/>
      <c r="HW116" s="5"/>
      <c r="HX116" s="5"/>
      <c r="HY116" s="5"/>
      <c r="HZ116" s="5"/>
      <c r="IA116" s="5"/>
      <c r="IB116" s="5"/>
      <c r="IC116" s="5"/>
      <c r="ID116" s="5"/>
      <c r="IE116" s="5"/>
      <c r="IF116" s="5"/>
      <c r="IG116" s="5"/>
      <c r="IH116" s="5"/>
      <c r="II116" s="5"/>
      <c r="IJ116" s="5"/>
      <c r="IK116" s="5"/>
      <c r="IL116" s="5"/>
      <c r="IM116" s="5"/>
      <c r="IN116" s="5"/>
      <c r="IO116" s="5"/>
      <c r="IP116" s="5"/>
      <c r="IQ116" s="5"/>
      <c r="IR116" s="5"/>
      <c r="IS116" s="5"/>
      <c r="IT116" s="5"/>
      <c r="IU116" s="5"/>
      <c r="IV116" s="5"/>
    </row>
    <row r="117" spans="1:256" ht="12.6" customHeight="1">
      <c r="A117" s="213" t="s">
        <v>444</v>
      </c>
      <c r="B117" s="222" t="s">
        <v>501</v>
      </c>
      <c r="C117" s="158"/>
      <c r="D117" s="158"/>
      <c r="E117" s="241"/>
      <c r="F117" s="241"/>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c r="DI117" s="5"/>
      <c r="DJ117" s="5"/>
      <c r="DK117" s="5"/>
      <c r="DL117" s="5"/>
      <c r="DM117" s="5"/>
      <c r="DN117" s="5"/>
      <c r="DO117" s="5"/>
      <c r="DP117" s="5"/>
      <c r="DQ117" s="5"/>
      <c r="DR117" s="5"/>
      <c r="DS117" s="5"/>
      <c r="DT117" s="5"/>
      <c r="DU117" s="5"/>
      <c r="DV117" s="5"/>
      <c r="DW117" s="5"/>
      <c r="DX117" s="5"/>
      <c r="DY117" s="5"/>
      <c r="DZ117" s="5"/>
      <c r="EA117" s="5"/>
      <c r="EB117" s="5"/>
      <c r="EC117" s="5"/>
      <c r="ED117" s="5"/>
      <c r="EE117" s="5"/>
      <c r="EF117" s="5"/>
      <c r="EG117" s="5"/>
      <c r="EH117" s="5"/>
      <c r="EI117" s="5"/>
      <c r="EJ117" s="5"/>
      <c r="EK117" s="5"/>
      <c r="EL117" s="5"/>
      <c r="EM117" s="5"/>
      <c r="EN117" s="5"/>
      <c r="EO117" s="5"/>
      <c r="EP117" s="5"/>
      <c r="EQ117" s="5"/>
      <c r="ER117" s="5"/>
      <c r="ES117" s="5"/>
      <c r="ET117" s="5"/>
      <c r="EU117" s="5"/>
      <c r="EV117" s="5"/>
      <c r="EW117" s="5"/>
      <c r="EX117" s="5"/>
      <c r="EY117" s="5"/>
      <c r="EZ117" s="5"/>
      <c r="FA117" s="5"/>
      <c r="FB117" s="5"/>
      <c r="FC117" s="5"/>
      <c r="FD117" s="5"/>
      <c r="FE117" s="5"/>
      <c r="FF117" s="5"/>
      <c r="FG117" s="5"/>
      <c r="FH117" s="5"/>
      <c r="FI117" s="5"/>
      <c r="FJ117" s="5"/>
      <c r="FK117" s="5"/>
      <c r="FL117" s="5"/>
      <c r="FM117" s="5"/>
      <c r="FN117" s="5"/>
      <c r="FO117" s="5"/>
      <c r="FP117" s="5"/>
      <c r="FQ117" s="5"/>
      <c r="FR117" s="5"/>
      <c r="FS117" s="5"/>
      <c r="FT117" s="5"/>
      <c r="FU117" s="5"/>
      <c r="FV117" s="5"/>
      <c r="FW117" s="5"/>
      <c r="FX117" s="5"/>
      <c r="FY117" s="5"/>
      <c r="FZ117" s="5"/>
      <c r="GA117" s="5"/>
      <c r="GB117" s="5"/>
      <c r="GC117" s="5"/>
      <c r="GD117" s="5"/>
      <c r="GE117" s="5"/>
      <c r="GF117" s="5"/>
      <c r="GG117" s="5"/>
      <c r="GH117" s="5"/>
      <c r="GI117" s="5"/>
      <c r="GJ117" s="5"/>
      <c r="GK117" s="5"/>
      <c r="GL117" s="5"/>
      <c r="GM117" s="5"/>
      <c r="GN117" s="5"/>
      <c r="GO117" s="5"/>
      <c r="GP117" s="5"/>
      <c r="GQ117" s="5"/>
      <c r="GR117" s="5"/>
      <c r="GS117" s="5"/>
      <c r="GT117" s="5"/>
      <c r="GU117" s="5"/>
      <c r="GV117" s="5"/>
      <c r="GW117" s="5"/>
      <c r="GX117" s="5"/>
      <c r="GY117" s="5"/>
      <c r="GZ117" s="5"/>
      <c r="HA117" s="5"/>
      <c r="HB117" s="5"/>
      <c r="HC117" s="5"/>
      <c r="HD117" s="5"/>
      <c r="HE117" s="5"/>
      <c r="HF117" s="5"/>
      <c r="HG117" s="5"/>
      <c r="HH117" s="5"/>
      <c r="HI117" s="5"/>
      <c r="HJ117" s="5"/>
      <c r="HK117" s="5"/>
      <c r="HL117" s="5"/>
      <c r="HM117" s="5"/>
      <c r="HN117" s="5"/>
      <c r="HO117" s="5"/>
      <c r="HP117" s="5"/>
      <c r="HQ117" s="5"/>
      <c r="HR117" s="5"/>
      <c r="HS117" s="5"/>
      <c r="HT117" s="5"/>
      <c r="HU117" s="5"/>
      <c r="HV117" s="5"/>
      <c r="HW117" s="5"/>
      <c r="HX117" s="5"/>
      <c r="HY117" s="5"/>
      <c r="HZ117" s="5"/>
      <c r="IA117" s="5"/>
      <c r="IB117" s="5"/>
      <c r="IC117" s="5"/>
      <c r="ID117" s="5"/>
      <c r="IE117" s="5"/>
      <c r="IF117" s="5"/>
      <c r="IG117" s="5"/>
      <c r="IH117" s="5"/>
      <c r="II117" s="5"/>
      <c r="IJ117" s="5"/>
      <c r="IK117" s="5"/>
      <c r="IL117" s="5"/>
      <c r="IM117" s="5"/>
      <c r="IN117" s="5"/>
      <c r="IO117" s="5"/>
      <c r="IP117" s="5"/>
      <c r="IQ117" s="5"/>
      <c r="IR117" s="5"/>
      <c r="IS117" s="5"/>
      <c r="IT117" s="5"/>
      <c r="IU117" s="5"/>
      <c r="IV117" s="5"/>
    </row>
    <row r="118" spans="1:256" ht="210" customHeight="1">
      <c r="A118" s="6"/>
      <c r="B118" s="214" t="s">
        <v>525</v>
      </c>
      <c r="C118" s="6"/>
      <c r="D118" s="186"/>
      <c r="E118" s="233"/>
      <c r="F118" s="233"/>
    </row>
    <row r="119" spans="1:256" ht="14.45" customHeight="1">
      <c r="A119" s="6"/>
      <c r="B119" s="214"/>
      <c r="C119" s="215" t="s">
        <v>17</v>
      </c>
      <c r="D119" s="186">
        <v>260</v>
      </c>
      <c r="E119" s="233"/>
      <c r="F119" s="230">
        <f>E119*D119</f>
        <v>0</v>
      </c>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c r="DI119" s="5"/>
      <c r="DJ119" s="5"/>
      <c r="DK119" s="5"/>
      <c r="DL119" s="5"/>
      <c r="DM119" s="5"/>
      <c r="DN119" s="5"/>
      <c r="DO119" s="5"/>
      <c r="DP119" s="5"/>
      <c r="DQ119" s="5"/>
      <c r="DR119" s="5"/>
      <c r="DS119" s="5"/>
      <c r="DT119" s="5"/>
      <c r="DU119" s="5"/>
      <c r="DV119" s="5"/>
      <c r="DW119" s="5"/>
      <c r="DX119" s="5"/>
      <c r="DY119" s="5"/>
      <c r="DZ119" s="5"/>
      <c r="EA119" s="5"/>
      <c r="EB119" s="5"/>
      <c r="EC119" s="5"/>
      <c r="ED119" s="5"/>
      <c r="EE119" s="5"/>
      <c r="EF119" s="5"/>
      <c r="EG119" s="5"/>
      <c r="EH119" s="5"/>
      <c r="EI119" s="5"/>
      <c r="EJ119" s="5"/>
      <c r="EK119" s="5"/>
      <c r="EL119" s="5"/>
      <c r="EM119" s="5"/>
      <c r="EN119" s="5"/>
      <c r="EO119" s="5"/>
      <c r="EP119" s="5"/>
      <c r="EQ119" s="5"/>
      <c r="ER119" s="5"/>
      <c r="ES119" s="5"/>
      <c r="ET119" s="5"/>
      <c r="EU119" s="5"/>
      <c r="EV119" s="5"/>
      <c r="EW119" s="5"/>
      <c r="EX119" s="5"/>
      <c r="EY119" s="5"/>
      <c r="EZ119" s="5"/>
      <c r="FA119" s="5"/>
      <c r="FB119" s="5"/>
      <c r="FC119" s="5"/>
      <c r="FD119" s="5"/>
      <c r="FE119" s="5"/>
      <c r="FF119" s="5"/>
      <c r="FG119" s="5"/>
      <c r="FH119" s="5"/>
      <c r="FI119" s="5"/>
      <c r="FJ119" s="5"/>
      <c r="FK119" s="5"/>
      <c r="FL119" s="5"/>
      <c r="FM119" s="5"/>
      <c r="FN119" s="5"/>
      <c r="FO119" s="5"/>
      <c r="FP119" s="5"/>
      <c r="FQ119" s="5"/>
      <c r="FR119" s="5"/>
      <c r="FS119" s="5"/>
      <c r="FT119" s="5"/>
      <c r="FU119" s="5"/>
      <c r="FV119" s="5"/>
      <c r="FW119" s="5"/>
      <c r="FX119" s="5"/>
      <c r="FY119" s="5"/>
      <c r="FZ119" s="5"/>
      <c r="GA119" s="5"/>
      <c r="GB119" s="5"/>
      <c r="GC119" s="5"/>
      <c r="GD119" s="5"/>
      <c r="GE119" s="5"/>
      <c r="GF119" s="5"/>
      <c r="GG119" s="5"/>
      <c r="GH119" s="5"/>
      <c r="GI119" s="5"/>
      <c r="GJ119" s="5"/>
      <c r="GK119" s="5"/>
      <c r="GL119" s="5"/>
      <c r="GM119" s="5"/>
      <c r="GN119" s="5"/>
      <c r="GO119" s="5"/>
      <c r="GP119" s="5"/>
      <c r="GQ119" s="5"/>
      <c r="GR119" s="5"/>
      <c r="GS119" s="5"/>
      <c r="GT119" s="5"/>
      <c r="GU119" s="5"/>
      <c r="GV119" s="5"/>
      <c r="GW119" s="5"/>
      <c r="GX119" s="5"/>
      <c r="GY119" s="5"/>
      <c r="GZ119" s="5"/>
      <c r="HA119" s="5"/>
      <c r="HB119" s="5"/>
      <c r="HC119" s="5"/>
      <c r="HD119" s="5"/>
      <c r="HE119" s="5"/>
      <c r="HF119" s="5"/>
      <c r="HG119" s="5"/>
      <c r="HH119" s="5"/>
      <c r="HI119" s="5"/>
      <c r="HJ119" s="5"/>
      <c r="HK119" s="5"/>
      <c r="HL119" s="5"/>
      <c r="HM119" s="5"/>
      <c r="HN119" s="5"/>
      <c r="HO119" s="5"/>
      <c r="HP119" s="5"/>
      <c r="HQ119" s="5"/>
      <c r="HR119" s="5"/>
      <c r="HS119" s="5"/>
      <c r="HT119" s="5"/>
      <c r="HU119" s="5"/>
      <c r="HV119" s="5"/>
      <c r="HW119" s="5"/>
      <c r="HX119" s="5"/>
      <c r="HY119" s="5"/>
      <c r="HZ119" s="5"/>
      <c r="IA119" s="5"/>
      <c r="IB119" s="5"/>
      <c r="IC119" s="5"/>
      <c r="ID119" s="5"/>
      <c r="IE119" s="5"/>
      <c r="IF119" s="5"/>
      <c r="IG119" s="5"/>
      <c r="IH119" s="5"/>
      <c r="II119" s="5"/>
      <c r="IJ119" s="5"/>
      <c r="IK119" s="5"/>
      <c r="IL119" s="5"/>
      <c r="IM119" s="5"/>
      <c r="IN119" s="5"/>
      <c r="IO119" s="5"/>
      <c r="IP119" s="5"/>
      <c r="IQ119" s="5"/>
      <c r="IR119" s="5"/>
      <c r="IS119" s="5"/>
      <c r="IT119" s="5"/>
      <c r="IU119" s="5"/>
      <c r="IV119" s="5"/>
    </row>
    <row r="120" spans="1:256" ht="14.45" customHeight="1">
      <c r="A120" s="6"/>
      <c r="B120" s="214"/>
      <c r="C120" s="6"/>
      <c r="D120" s="186"/>
      <c r="E120" s="233"/>
      <c r="F120" s="233"/>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c r="DI120" s="5"/>
      <c r="DJ120" s="5"/>
      <c r="DK120" s="5"/>
      <c r="DL120" s="5"/>
      <c r="DM120" s="5"/>
      <c r="DN120" s="5"/>
      <c r="DO120" s="5"/>
      <c r="DP120" s="5"/>
      <c r="DQ120" s="5"/>
      <c r="DR120" s="5"/>
      <c r="DS120" s="5"/>
      <c r="DT120" s="5"/>
      <c r="DU120" s="5"/>
      <c r="DV120" s="5"/>
      <c r="DW120" s="5"/>
      <c r="DX120" s="5"/>
      <c r="DY120" s="5"/>
      <c r="DZ120" s="5"/>
      <c r="EA120" s="5"/>
      <c r="EB120" s="5"/>
      <c r="EC120" s="5"/>
      <c r="ED120" s="5"/>
      <c r="EE120" s="5"/>
      <c r="EF120" s="5"/>
      <c r="EG120" s="5"/>
      <c r="EH120" s="5"/>
      <c r="EI120" s="5"/>
      <c r="EJ120" s="5"/>
      <c r="EK120" s="5"/>
      <c r="EL120" s="5"/>
      <c r="EM120" s="5"/>
      <c r="EN120" s="5"/>
      <c r="EO120" s="5"/>
      <c r="EP120" s="5"/>
      <c r="EQ120" s="5"/>
      <c r="ER120" s="5"/>
      <c r="ES120" s="5"/>
      <c r="ET120" s="5"/>
      <c r="EU120" s="5"/>
      <c r="EV120" s="5"/>
      <c r="EW120" s="5"/>
      <c r="EX120" s="5"/>
      <c r="EY120" s="5"/>
      <c r="EZ120" s="5"/>
      <c r="FA120" s="5"/>
      <c r="FB120" s="5"/>
      <c r="FC120" s="5"/>
      <c r="FD120" s="5"/>
      <c r="FE120" s="5"/>
      <c r="FF120" s="5"/>
      <c r="FG120" s="5"/>
      <c r="FH120" s="5"/>
      <c r="FI120" s="5"/>
      <c r="FJ120" s="5"/>
      <c r="FK120" s="5"/>
      <c r="FL120" s="5"/>
      <c r="FM120" s="5"/>
      <c r="FN120" s="5"/>
      <c r="FO120" s="5"/>
      <c r="FP120" s="5"/>
      <c r="FQ120" s="5"/>
      <c r="FR120" s="5"/>
      <c r="FS120" s="5"/>
      <c r="FT120" s="5"/>
      <c r="FU120" s="5"/>
      <c r="FV120" s="5"/>
      <c r="FW120" s="5"/>
      <c r="FX120" s="5"/>
      <c r="FY120" s="5"/>
      <c r="FZ120" s="5"/>
      <c r="GA120" s="5"/>
      <c r="GB120" s="5"/>
      <c r="GC120" s="5"/>
      <c r="GD120" s="5"/>
      <c r="GE120" s="5"/>
      <c r="GF120" s="5"/>
      <c r="GG120" s="5"/>
      <c r="GH120" s="5"/>
      <c r="GI120" s="5"/>
      <c r="GJ120" s="5"/>
      <c r="GK120" s="5"/>
      <c r="GL120" s="5"/>
      <c r="GM120" s="5"/>
      <c r="GN120" s="5"/>
      <c r="GO120" s="5"/>
      <c r="GP120" s="5"/>
      <c r="GQ120" s="5"/>
      <c r="GR120" s="5"/>
      <c r="GS120" s="5"/>
      <c r="GT120" s="5"/>
      <c r="GU120" s="5"/>
      <c r="GV120" s="5"/>
      <c r="GW120" s="5"/>
      <c r="GX120" s="5"/>
      <c r="GY120" s="5"/>
      <c r="GZ120" s="5"/>
      <c r="HA120" s="5"/>
      <c r="HB120" s="5"/>
      <c r="HC120" s="5"/>
      <c r="HD120" s="5"/>
      <c r="HE120" s="5"/>
      <c r="HF120" s="5"/>
      <c r="HG120" s="5"/>
      <c r="HH120" s="5"/>
      <c r="HI120" s="5"/>
      <c r="HJ120" s="5"/>
      <c r="HK120" s="5"/>
      <c r="HL120" s="5"/>
      <c r="HM120" s="5"/>
      <c r="HN120" s="5"/>
      <c r="HO120" s="5"/>
      <c r="HP120" s="5"/>
      <c r="HQ120" s="5"/>
      <c r="HR120" s="5"/>
      <c r="HS120" s="5"/>
      <c r="HT120" s="5"/>
      <c r="HU120" s="5"/>
      <c r="HV120" s="5"/>
      <c r="HW120" s="5"/>
      <c r="HX120" s="5"/>
      <c r="HY120" s="5"/>
      <c r="HZ120" s="5"/>
      <c r="IA120" s="5"/>
      <c r="IB120" s="5"/>
      <c r="IC120" s="5"/>
      <c r="ID120" s="5"/>
      <c r="IE120" s="5"/>
      <c r="IF120" s="5"/>
      <c r="IG120" s="5"/>
      <c r="IH120" s="5"/>
      <c r="II120" s="5"/>
      <c r="IJ120" s="5"/>
      <c r="IK120" s="5"/>
      <c r="IL120" s="5"/>
      <c r="IM120" s="5"/>
      <c r="IN120" s="5"/>
      <c r="IO120" s="5"/>
      <c r="IP120" s="5"/>
      <c r="IQ120" s="5"/>
      <c r="IR120" s="5"/>
      <c r="IS120" s="5"/>
      <c r="IT120" s="5"/>
      <c r="IU120" s="5"/>
      <c r="IV120" s="5"/>
    </row>
    <row r="121" spans="1:256" ht="14.45" customHeight="1">
      <c r="A121" s="6"/>
      <c r="B121" s="552" t="s">
        <v>590</v>
      </c>
      <c r="C121" s="552"/>
      <c r="D121" s="552"/>
      <c r="E121" s="552"/>
      <c r="F121" s="239">
        <f>F119</f>
        <v>0</v>
      </c>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c r="DI121" s="5"/>
      <c r="DJ121" s="5"/>
      <c r="DK121" s="5"/>
      <c r="DL121" s="5"/>
      <c r="DM121" s="5"/>
      <c r="DN121" s="5"/>
      <c r="DO121" s="5"/>
      <c r="DP121" s="5"/>
      <c r="DQ121" s="5"/>
      <c r="DR121" s="5"/>
      <c r="DS121" s="5"/>
      <c r="DT121" s="5"/>
      <c r="DU121" s="5"/>
      <c r="DV121" s="5"/>
      <c r="DW121" s="5"/>
      <c r="DX121" s="5"/>
      <c r="DY121" s="5"/>
      <c r="DZ121" s="5"/>
      <c r="EA121" s="5"/>
      <c r="EB121" s="5"/>
      <c r="EC121" s="5"/>
      <c r="ED121" s="5"/>
      <c r="EE121" s="5"/>
      <c r="EF121" s="5"/>
      <c r="EG121" s="5"/>
      <c r="EH121" s="5"/>
      <c r="EI121" s="5"/>
      <c r="EJ121" s="5"/>
      <c r="EK121" s="5"/>
      <c r="EL121" s="5"/>
      <c r="EM121" s="5"/>
      <c r="EN121" s="5"/>
      <c r="EO121" s="5"/>
      <c r="EP121" s="5"/>
      <c r="EQ121" s="5"/>
      <c r="ER121" s="5"/>
      <c r="ES121" s="5"/>
      <c r="ET121" s="5"/>
      <c r="EU121" s="5"/>
      <c r="EV121" s="5"/>
      <c r="EW121" s="5"/>
      <c r="EX121" s="5"/>
      <c r="EY121" s="5"/>
      <c r="EZ121" s="5"/>
      <c r="FA121" s="5"/>
      <c r="FB121" s="5"/>
      <c r="FC121" s="5"/>
      <c r="FD121" s="5"/>
      <c r="FE121" s="5"/>
      <c r="FF121" s="5"/>
      <c r="FG121" s="5"/>
      <c r="FH121" s="5"/>
      <c r="FI121" s="5"/>
      <c r="FJ121" s="5"/>
      <c r="FK121" s="5"/>
      <c r="FL121" s="5"/>
      <c r="FM121" s="5"/>
      <c r="FN121" s="5"/>
      <c r="FO121" s="5"/>
      <c r="FP121" s="5"/>
      <c r="FQ121" s="5"/>
      <c r="FR121" s="5"/>
      <c r="FS121" s="5"/>
      <c r="FT121" s="5"/>
      <c r="FU121" s="5"/>
      <c r="FV121" s="5"/>
      <c r="FW121" s="5"/>
      <c r="FX121" s="5"/>
      <c r="FY121" s="5"/>
      <c r="FZ121" s="5"/>
      <c r="GA121" s="5"/>
      <c r="GB121" s="5"/>
      <c r="GC121" s="5"/>
      <c r="GD121" s="5"/>
      <c r="GE121" s="5"/>
      <c r="GF121" s="5"/>
      <c r="GG121" s="5"/>
      <c r="GH121" s="5"/>
      <c r="GI121" s="5"/>
      <c r="GJ121" s="5"/>
      <c r="GK121" s="5"/>
      <c r="GL121" s="5"/>
      <c r="GM121" s="5"/>
      <c r="GN121" s="5"/>
      <c r="GO121" s="5"/>
      <c r="GP121" s="5"/>
      <c r="GQ121" s="5"/>
      <c r="GR121" s="5"/>
      <c r="GS121" s="5"/>
      <c r="GT121" s="5"/>
      <c r="GU121" s="5"/>
      <c r="GV121" s="5"/>
      <c r="GW121" s="5"/>
      <c r="GX121" s="5"/>
      <c r="GY121" s="5"/>
      <c r="GZ121" s="5"/>
      <c r="HA121" s="5"/>
      <c r="HB121" s="5"/>
      <c r="HC121" s="5"/>
      <c r="HD121" s="5"/>
      <c r="HE121" s="5"/>
      <c r="HF121" s="5"/>
      <c r="HG121" s="5"/>
      <c r="HH121" s="5"/>
      <c r="HI121" s="5"/>
      <c r="HJ121" s="5"/>
      <c r="HK121" s="5"/>
      <c r="HL121" s="5"/>
      <c r="HM121" s="5"/>
      <c r="HN121" s="5"/>
      <c r="HO121" s="5"/>
      <c r="HP121" s="5"/>
      <c r="HQ121" s="5"/>
      <c r="HR121" s="5"/>
      <c r="HS121" s="5"/>
      <c r="HT121" s="5"/>
      <c r="HU121" s="5"/>
      <c r="HV121" s="5"/>
      <c r="HW121" s="5"/>
      <c r="HX121" s="5"/>
      <c r="HY121" s="5"/>
      <c r="HZ121" s="5"/>
      <c r="IA121" s="5"/>
      <c r="IB121" s="5"/>
      <c r="IC121" s="5"/>
      <c r="ID121" s="5"/>
      <c r="IE121" s="5"/>
      <c r="IF121" s="5"/>
      <c r="IG121" s="5"/>
      <c r="IH121" s="5"/>
      <c r="II121" s="5"/>
      <c r="IJ121" s="5"/>
      <c r="IK121" s="5"/>
      <c r="IL121" s="5"/>
      <c r="IM121" s="5"/>
      <c r="IN121" s="5"/>
      <c r="IO121" s="5"/>
      <c r="IP121" s="5"/>
      <c r="IQ121" s="5"/>
      <c r="IR121" s="5"/>
      <c r="IS121" s="5"/>
      <c r="IT121" s="5"/>
      <c r="IU121" s="5"/>
      <c r="IV121" s="5"/>
    </row>
    <row r="122" spans="1:256" ht="14.45" customHeight="1">
      <c r="A122" s="6"/>
      <c r="B122" s="247"/>
      <c r="C122" s="247"/>
      <c r="D122" s="247"/>
      <c r="E122" s="247"/>
      <c r="F122" s="239"/>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c r="DI122" s="5"/>
      <c r="DJ122" s="5"/>
      <c r="DK122" s="5"/>
      <c r="DL122" s="5"/>
      <c r="DM122" s="5"/>
      <c r="DN122" s="5"/>
      <c r="DO122" s="5"/>
      <c r="DP122" s="5"/>
      <c r="DQ122" s="5"/>
      <c r="DR122" s="5"/>
      <c r="DS122" s="5"/>
      <c r="DT122" s="5"/>
      <c r="DU122" s="5"/>
      <c r="DV122" s="5"/>
      <c r="DW122" s="5"/>
      <c r="DX122" s="5"/>
      <c r="DY122" s="5"/>
      <c r="DZ122" s="5"/>
      <c r="EA122" s="5"/>
      <c r="EB122" s="5"/>
      <c r="EC122" s="5"/>
      <c r="ED122" s="5"/>
      <c r="EE122" s="5"/>
      <c r="EF122" s="5"/>
      <c r="EG122" s="5"/>
      <c r="EH122" s="5"/>
      <c r="EI122" s="5"/>
      <c r="EJ122" s="5"/>
      <c r="EK122" s="5"/>
      <c r="EL122" s="5"/>
      <c r="EM122" s="5"/>
      <c r="EN122" s="5"/>
      <c r="EO122" s="5"/>
      <c r="EP122" s="5"/>
      <c r="EQ122" s="5"/>
      <c r="ER122" s="5"/>
      <c r="ES122" s="5"/>
      <c r="ET122" s="5"/>
      <c r="EU122" s="5"/>
      <c r="EV122" s="5"/>
      <c r="EW122" s="5"/>
      <c r="EX122" s="5"/>
      <c r="EY122" s="5"/>
      <c r="EZ122" s="5"/>
      <c r="FA122" s="5"/>
      <c r="FB122" s="5"/>
      <c r="FC122" s="5"/>
      <c r="FD122" s="5"/>
      <c r="FE122" s="5"/>
      <c r="FF122" s="5"/>
      <c r="FG122" s="5"/>
      <c r="FH122" s="5"/>
      <c r="FI122" s="5"/>
      <c r="FJ122" s="5"/>
      <c r="FK122" s="5"/>
      <c r="FL122" s="5"/>
      <c r="FM122" s="5"/>
      <c r="FN122" s="5"/>
      <c r="FO122" s="5"/>
      <c r="FP122" s="5"/>
      <c r="FQ122" s="5"/>
      <c r="FR122" s="5"/>
      <c r="FS122" s="5"/>
      <c r="FT122" s="5"/>
      <c r="FU122" s="5"/>
      <c r="FV122" s="5"/>
      <c r="FW122" s="5"/>
      <c r="FX122" s="5"/>
      <c r="FY122" s="5"/>
      <c r="FZ122" s="5"/>
      <c r="GA122" s="5"/>
      <c r="GB122" s="5"/>
      <c r="GC122" s="5"/>
      <c r="GD122" s="5"/>
      <c r="GE122" s="5"/>
      <c r="GF122" s="5"/>
      <c r="GG122" s="5"/>
      <c r="GH122" s="5"/>
      <c r="GI122" s="5"/>
      <c r="GJ122" s="5"/>
      <c r="GK122" s="5"/>
      <c r="GL122" s="5"/>
      <c r="GM122" s="5"/>
      <c r="GN122" s="5"/>
      <c r="GO122" s="5"/>
      <c r="GP122" s="5"/>
      <c r="GQ122" s="5"/>
      <c r="GR122" s="5"/>
      <c r="GS122" s="5"/>
      <c r="GT122" s="5"/>
      <c r="GU122" s="5"/>
      <c r="GV122" s="5"/>
      <c r="GW122" s="5"/>
      <c r="GX122" s="5"/>
      <c r="GY122" s="5"/>
      <c r="GZ122" s="5"/>
      <c r="HA122" s="5"/>
      <c r="HB122" s="5"/>
      <c r="HC122" s="5"/>
      <c r="HD122" s="5"/>
      <c r="HE122" s="5"/>
      <c r="HF122" s="5"/>
      <c r="HG122" s="5"/>
      <c r="HH122" s="5"/>
      <c r="HI122" s="5"/>
      <c r="HJ122" s="5"/>
      <c r="HK122" s="5"/>
      <c r="HL122" s="5"/>
      <c r="HM122" s="5"/>
      <c r="HN122" s="5"/>
      <c r="HO122" s="5"/>
      <c r="HP122" s="5"/>
      <c r="HQ122" s="5"/>
      <c r="HR122" s="5"/>
      <c r="HS122" s="5"/>
      <c r="HT122" s="5"/>
      <c r="HU122" s="5"/>
      <c r="HV122" s="5"/>
      <c r="HW122" s="5"/>
      <c r="HX122" s="5"/>
      <c r="HY122" s="5"/>
      <c r="HZ122" s="5"/>
      <c r="IA122" s="5"/>
      <c r="IB122" s="5"/>
      <c r="IC122" s="5"/>
      <c r="ID122" s="5"/>
      <c r="IE122" s="5"/>
      <c r="IF122" s="5"/>
      <c r="IG122" s="5"/>
      <c r="IH122" s="5"/>
      <c r="II122" s="5"/>
      <c r="IJ122" s="5"/>
      <c r="IK122" s="5"/>
      <c r="IL122" s="5"/>
      <c r="IM122" s="5"/>
      <c r="IN122" s="5"/>
      <c r="IO122" s="5"/>
      <c r="IP122" s="5"/>
      <c r="IQ122" s="5"/>
      <c r="IR122" s="5"/>
      <c r="IS122" s="5"/>
      <c r="IT122" s="5"/>
      <c r="IU122" s="5"/>
      <c r="IV122" s="5"/>
    </row>
    <row r="123" spans="1:256" ht="14.45" customHeight="1">
      <c r="A123" s="6"/>
      <c r="B123" s="247"/>
      <c r="C123" s="247"/>
      <c r="D123" s="247"/>
      <c r="E123" s="247"/>
      <c r="F123" s="239"/>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c r="DI123" s="5"/>
      <c r="DJ123" s="5"/>
      <c r="DK123" s="5"/>
      <c r="DL123" s="5"/>
      <c r="DM123" s="5"/>
      <c r="DN123" s="5"/>
      <c r="DO123" s="5"/>
      <c r="DP123" s="5"/>
      <c r="DQ123" s="5"/>
      <c r="DR123" s="5"/>
      <c r="DS123" s="5"/>
      <c r="DT123" s="5"/>
      <c r="DU123" s="5"/>
      <c r="DV123" s="5"/>
      <c r="DW123" s="5"/>
      <c r="DX123" s="5"/>
      <c r="DY123" s="5"/>
      <c r="DZ123" s="5"/>
      <c r="EA123" s="5"/>
      <c r="EB123" s="5"/>
      <c r="EC123" s="5"/>
      <c r="ED123" s="5"/>
      <c r="EE123" s="5"/>
      <c r="EF123" s="5"/>
      <c r="EG123" s="5"/>
      <c r="EH123" s="5"/>
      <c r="EI123" s="5"/>
      <c r="EJ123" s="5"/>
      <c r="EK123" s="5"/>
      <c r="EL123" s="5"/>
      <c r="EM123" s="5"/>
      <c r="EN123" s="5"/>
      <c r="EO123" s="5"/>
      <c r="EP123" s="5"/>
      <c r="EQ123" s="5"/>
      <c r="ER123" s="5"/>
      <c r="ES123" s="5"/>
      <c r="ET123" s="5"/>
      <c r="EU123" s="5"/>
      <c r="EV123" s="5"/>
      <c r="EW123" s="5"/>
      <c r="EX123" s="5"/>
      <c r="EY123" s="5"/>
      <c r="EZ123" s="5"/>
      <c r="FA123" s="5"/>
      <c r="FB123" s="5"/>
      <c r="FC123" s="5"/>
      <c r="FD123" s="5"/>
      <c r="FE123" s="5"/>
      <c r="FF123" s="5"/>
      <c r="FG123" s="5"/>
      <c r="FH123" s="5"/>
      <c r="FI123" s="5"/>
      <c r="FJ123" s="5"/>
      <c r="FK123" s="5"/>
      <c r="FL123" s="5"/>
      <c r="FM123" s="5"/>
      <c r="FN123" s="5"/>
      <c r="FO123" s="5"/>
      <c r="FP123" s="5"/>
      <c r="FQ123" s="5"/>
      <c r="FR123" s="5"/>
      <c r="FS123" s="5"/>
      <c r="FT123" s="5"/>
      <c r="FU123" s="5"/>
      <c r="FV123" s="5"/>
      <c r="FW123" s="5"/>
      <c r="FX123" s="5"/>
      <c r="FY123" s="5"/>
      <c r="FZ123" s="5"/>
      <c r="GA123" s="5"/>
      <c r="GB123" s="5"/>
      <c r="GC123" s="5"/>
      <c r="GD123" s="5"/>
      <c r="GE123" s="5"/>
      <c r="GF123" s="5"/>
      <c r="GG123" s="5"/>
      <c r="GH123" s="5"/>
      <c r="GI123" s="5"/>
      <c r="GJ123" s="5"/>
      <c r="GK123" s="5"/>
      <c r="GL123" s="5"/>
      <c r="GM123" s="5"/>
      <c r="GN123" s="5"/>
      <c r="GO123" s="5"/>
      <c r="GP123" s="5"/>
      <c r="GQ123" s="5"/>
      <c r="GR123" s="5"/>
      <c r="GS123" s="5"/>
      <c r="GT123" s="5"/>
      <c r="GU123" s="5"/>
      <c r="GV123" s="5"/>
      <c r="GW123" s="5"/>
      <c r="GX123" s="5"/>
      <c r="GY123" s="5"/>
      <c r="GZ123" s="5"/>
      <c r="HA123" s="5"/>
      <c r="HB123" s="5"/>
      <c r="HC123" s="5"/>
      <c r="HD123" s="5"/>
      <c r="HE123" s="5"/>
      <c r="HF123" s="5"/>
      <c r="HG123" s="5"/>
      <c r="HH123" s="5"/>
      <c r="HI123" s="5"/>
      <c r="HJ123" s="5"/>
      <c r="HK123" s="5"/>
      <c r="HL123" s="5"/>
      <c r="HM123" s="5"/>
      <c r="HN123" s="5"/>
      <c r="HO123" s="5"/>
      <c r="HP123" s="5"/>
      <c r="HQ123" s="5"/>
      <c r="HR123" s="5"/>
      <c r="HS123" s="5"/>
      <c r="HT123" s="5"/>
      <c r="HU123" s="5"/>
      <c r="HV123" s="5"/>
      <c r="HW123" s="5"/>
      <c r="HX123" s="5"/>
      <c r="HY123" s="5"/>
      <c r="HZ123" s="5"/>
      <c r="IA123" s="5"/>
      <c r="IB123" s="5"/>
      <c r="IC123" s="5"/>
      <c r="ID123" s="5"/>
      <c r="IE123" s="5"/>
      <c r="IF123" s="5"/>
      <c r="IG123" s="5"/>
      <c r="IH123" s="5"/>
      <c r="II123" s="5"/>
      <c r="IJ123" s="5"/>
      <c r="IK123" s="5"/>
      <c r="IL123" s="5"/>
      <c r="IM123" s="5"/>
      <c r="IN123" s="5"/>
      <c r="IO123" s="5"/>
      <c r="IP123" s="5"/>
      <c r="IQ123" s="5"/>
      <c r="IR123" s="5"/>
      <c r="IS123" s="5"/>
      <c r="IT123" s="5"/>
      <c r="IU123" s="5"/>
      <c r="IV123" s="5"/>
    </row>
    <row r="124" spans="1:256" ht="14.45" customHeight="1">
      <c r="A124" s="6"/>
      <c r="B124" s="247"/>
      <c r="C124" s="247"/>
      <c r="D124" s="247"/>
      <c r="E124" s="247"/>
      <c r="F124" s="239"/>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c r="EF124" s="5"/>
      <c r="EG124" s="5"/>
      <c r="EH124" s="5"/>
      <c r="EI124" s="5"/>
      <c r="EJ124" s="5"/>
      <c r="EK124" s="5"/>
      <c r="EL124" s="5"/>
      <c r="EM124" s="5"/>
      <c r="EN124" s="5"/>
      <c r="EO124" s="5"/>
      <c r="EP124" s="5"/>
      <c r="EQ124" s="5"/>
      <c r="ER124" s="5"/>
      <c r="ES124" s="5"/>
      <c r="ET124" s="5"/>
      <c r="EU124" s="5"/>
      <c r="EV124" s="5"/>
      <c r="EW124" s="5"/>
      <c r="EX124" s="5"/>
      <c r="EY124" s="5"/>
      <c r="EZ124" s="5"/>
      <c r="FA124" s="5"/>
      <c r="FB124" s="5"/>
      <c r="FC124" s="5"/>
      <c r="FD124" s="5"/>
      <c r="FE124" s="5"/>
      <c r="FF124" s="5"/>
      <c r="FG124" s="5"/>
      <c r="FH124" s="5"/>
      <c r="FI124" s="5"/>
      <c r="FJ124" s="5"/>
      <c r="FK124" s="5"/>
      <c r="FL124" s="5"/>
      <c r="FM124" s="5"/>
      <c r="FN124" s="5"/>
      <c r="FO124" s="5"/>
      <c r="FP124" s="5"/>
      <c r="FQ124" s="5"/>
      <c r="FR124" s="5"/>
      <c r="FS124" s="5"/>
      <c r="FT124" s="5"/>
      <c r="FU124" s="5"/>
      <c r="FV124" s="5"/>
      <c r="FW124" s="5"/>
      <c r="FX124" s="5"/>
      <c r="FY124" s="5"/>
      <c r="FZ124" s="5"/>
      <c r="GA124" s="5"/>
      <c r="GB124" s="5"/>
      <c r="GC124" s="5"/>
      <c r="GD124" s="5"/>
      <c r="GE124" s="5"/>
      <c r="GF124" s="5"/>
      <c r="GG124" s="5"/>
      <c r="GH124" s="5"/>
      <c r="GI124" s="5"/>
      <c r="GJ124" s="5"/>
      <c r="GK124" s="5"/>
      <c r="GL124" s="5"/>
      <c r="GM124" s="5"/>
      <c r="GN124" s="5"/>
      <c r="GO124" s="5"/>
      <c r="GP124" s="5"/>
      <c r="GQ124" s="5"/>
      <c r="GR124" s="5"/>
      <c r="GS124" s="5"/>
      <c r="GT124" s="5"/>
      <c r="GU124" s="5"/>
      <c r="GV124" s="5"/>
      <c r="GW124" s="5"/>
      <c r="GX124" s="5"/>
      <c r="GY124" s="5"/>
      <c r="GZ124" s="5"/>
      <c r="HA124" s="5"/>
      <c r="HB124" s="5"/>
      <c r="HC124" s="5"/>
      <c r="HD124" s="5"/>
      <c r="HE124" s="5"/>
      <c r="HF124" s="5"/>
      <c r="HG124" s="5"/>
      <c r="HH124" s="5"/>
      <c r="HI124" s="5"/>
      <c r="HJ124" s="5"/>
      <c r="HK124" s="5"/>
      <c r="HL124" s="5"/>
      <c r="HM124" s="5"/>
      <c r="HN124" s="5"/>
      <c r="HO124" s="5"/>
      <c r="HP124" s="5"/>
      <c r="HQ124" s="5"/>
      <c r="HR124" s="5"/>
      <c r="HS124" s="5"/>
      <c r="HT124" s="5"/>
      <c r="HU124" s="5"/>
      <c r="HV124" s="5"/>
      <c r="HW124" s="5"/>
      <c r="HX124" s="5"/>
      <c r="HY124" s="5"/>
      <c r="HZ124" s="5"/>
      <c r="IA124" s="5"/>
      <c r="IB124" s="5"/>
      <c r="IC124" s="5"/>
      <c r="ID124" s="5"/>
      <c r="IE124" s="5"/>
      <c r="IF124" s="5"/>
      <c r="IG124" s="5"/>
      <c r="IH124" s="5"/>
      <c r="II124" s="5"/>
      <c r="IJ124" s="5"/>
      <c r="IK124" s="5"/>
      <c r="IL124" s="5"/>
      <c r="IM124" s="5"/>
      <c r="IN124" s="5"/>
      <c r="IO124" s="5"/>
      <c r="IP124" s="5"/>
      <c r="IQ124" s="5"/>
      <c r="IR124" s="5"/>
      <c r="IS124" s="5"/>
      <c r="IT124" s="5"/>
      <c r="IU124" s="5"/>
      <c r="IV124" s="5"/>
    </row>
    <row r="125" spans="1:256" ht="14.45" customHeight="1">
      <c r="A125" s="6"/>
      <c r="B125" s="247"/>
      <c r="C125" s="247"/>
      <c r="D125" s="247"/>
      <c r="E125" s="247"/>
      <c r="F125" s="239"/>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c r="EF125" s="5"/>
      <c r="EG125" s="5"/>
      <c r="EH125" s="5"/>
      <c r="EI125" s="5"/>
      <c r="EJ125" s="5"/>
      <c r="EK125" s="5"/>
      <c r="EL125" s="5"/>
      <c r="EM125" s="5"/>
      <c r="EN125" s="5"/>
      <c r="EO125" s="5"/>
      <c r="EP125" s="5"/>
      <c r="EQ125" s="5"/>
      <c r="ER125" s="5"/>
      <c r="ES125" s="5"/>
      <c r="ET125" s="5"/>
      <c r="EU125" s="5"/>
      <c r="EV125" s="5"/>
      <c r="EW125" s="5"/>
      <c r="EX125" s="5"/>
      <c r="EY125" s="5"/>
      <c r="EZ125" s="5"/>
      <c r="FA125" s="5"/>
      <c r="FB125" s="5"/>
      <c r="FC125" s="5"/>
      <c r="FD125" s="5"/>
      <c r="FE125" s="5"/>
      <c r="FF125" s="5"/>
      <c r="FG125" s="5"/>
      <c r="FH125" s="5"/>
      <c r="FI125" s="5"/>
      <c r="FJ125" s="5"/>
      <c r="FK125" s="5"/>
      <c r="FL125" s="5"/>
      <c r="FM125" s="5"/>
      <c r="FN125" s="5"/>
      <c r="FO125" s="5"/>
      <c r="FP125" s="5"/>
      <c r="FQ125" s="5"/>
      <c r="FR125" s="5"/>
      <c r="FS125" s="5"/>
      <c r="FT125" s="5"/>
      <c r="FU125" s="5"/>
      <c r="FV125" s="5"/>
      <c r="FW125" s="5"/>
      <c r="FX125" s="5"/>
      <c r="FY125" s="5"/>
      <c r="FZ125" s="5"/>
      <c r="GA125" s="5"/>
      <c r="GB125" s="5"/>
      <c r="GC125" s="5"/>
      <c r="GD125" s="5"/>
      <c r="GE125" s="5"/>
      <c r="GF125" s="5"/>
      <c r="GG125" s="5"/>
      <c r="GH125" s="5"/>
      <c r="GI125" s="5"/>
      <c r="GJ125" s="5"/>
      <c r="GK125" s="5"/>
      <c r="GL125" s="5"/>
      <c r="GM125" s="5"/>
      <c r="GN125" s="5"/>
      <c r="GO125" s="5"/>
      <c r="GP125" s="5"/>
      <c r="GQ125" s="5"/>
      <c r="GR125" s="5"/>
      <c r="GS125" s="5"/>
      <c r="GT125" s="5"/>
      <c r="GU125" s="5"/>
      <c r="GV125" s="5"/>
      <c r="GW125" s="5"/>
      <c r="GX125" s="5"/>
      <c r="GY125" s="5"/>
      <c r="GZ125" s="5"/>
      <c r="HA125" s="5"/>
      <c r="HB125" s="5"/>
      <c r="HC125" s="5"/>
      <c r="HD125" s="5"/>
      <c r="HE125" s="5"/>
      <c r="HF125" s="5"/>
      <c r="HG125" s="5"/>
      <c r="HH125" s="5"/>
      <c r="HI125" s="5"/>
      <c r="HJ125" s="5"/>
      <c r="HK125" s="5"/>
      <c r="HL125" s="5"/>
      <c r="HM125" s="5"/>
      <c r="HN125" s="5"/>
      <c r="HO125" s="5"/>
      <c r="HP125" s="5"/>
      <c r="HQ125" s="5"/>
      <c r="HR125" s="5"/>
      <c r="HS125" s="5"/>
      <c r="HT125" s="5"/>
      <c r="HU125" s="5"/>
      <c r="HV125" s="5"/>
      <c r="HW125" s="5"/>
      <c r="HX125" s="5"/>
      <c r="HY125" s="5"/>
      <c r="HZ125" s="5"/>
      <c r="IA125" s="5"/>
      <c r="IB125" s="5"/>
      <c r="IC125" s="5"/>
      <c r="ID125" s="5"/>
      <c r="IE125" s="5"/>
      <c r="IF125" s="5"/>
      <c r="IG125" s="5"/>
      <c r="IH125" s="5"/>
      <c r="II125" s="5"/>
      <c r="IJ125" s="5"/>
      <c r="IK125" s="5"/>
      <c r="IL125" s="5"/>
      <c r="IM125" s="5"/>
      <c r="IN125" s="5"/>
      <c r="IO125" s="5"/>
      <c r="IP125" s="5"/>
      <c r="IQ125" s="5"/>
      <c r="IR125" s="5"/>
      <c r="IS125" s="5"/>
      <c r="IT125" s="5"/>
      <c r="IU125" s="5"/>
      <c r="IV125" s="5"/>
    </row>
    <row r="126" spans="1:256" ht="15" customHeight="1">
      <c r="A126" s="6"/>
      <c r="B126" s="214"/>
      <c r="C126" s="6"/>
      <c r="D126" s="186"/>
      <c r="E126" s="233"/>
      <c r="F126" s="233"/>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c r="EF126" s="5"/>
      <c r="EG126" s="5"/>
      <c r="EH126" s="5"/>
      <c r="EI126" s="5"/>
      <c r="EJ126" s="5"/>
      <c r="EK126" s="5"/>
      <c r="EL126" s="5"/>
      <c r="EM126" s="5"/>
      <c r="EN126" s="5"/>
      <c r="EO126" s="5"/>
      <c r="EP126" s="5"/>
      <c r="EQ126" s="5"/>
      <c r="ER126" s="5"/>
      <c r="ES126" s="5"/>
      <c r="ET126" s="5"/>
      <c r="EU126" s="5"/>
      <c r="EV126" s="5"/>
      <c r="EW126" s="5"/>
      <c r="EX126" s="5"/>
      <c r="EY126" s="5"/>
      <c r="EZ126" s="5"/>
      <c r="FA126" s="5"/>
      <c r="FB126" s="5"/>
      <c r="FC126" s="5"/>
      <c r="FD126" s="5"/>
      <c r="FE126" s="5"/>
      <c r="FF126" s="5"/>
      <c r="FG126" s="5"/>
      <c r="FH126" s="5"/>
      <c r="FI126" s="5"/>
      <c r="FJ126" s="5"/>
      <c r="FK126" s="5"/>
      <c r="FL126" s="5"/>
      <c r="FM126" s="5"/>
      <c r="FN126" s="5"/>
      <c r="FO126" s="5"/>
      <c r="FP126" s="5"/>
      <c r="FQ126" s="5"/>
      <c r="FR126" s="5"/>
      <c r="FS126" s="5"/>
      <c r="FT126" s="5"/>
      <c r="FU126" s="5"/>
      <c r="FV126" s="5"/>
      <c r="FW126" s="5"/>
      <c r="FX126" s="5"/>
      <c r="FY126" s="5"/>
      <c r="FZ126" s="5"/>
      <c r="GA126" s="5"/>
      <c r="GB126" s="5"/>
      <c r="GC126" s="5"/>
      <c r="GD126" s="5"/>
      <c r="GE126" s="5"/>
      <c r="GF126" s="5"/>
      <c r="GG126" s="5"/>
      <c r="GH126" s="5"/>
      <c r="GI126" s="5"/>
      <c r="GJ126" s="5"/>
      <c r="GK126" s="5"/>
      <c r="GL126" s="5"/>
      <c r="GM126" s="5"/>
      <c r="GN126" s="5"/>
      <c r="GO126" s="5"/>
      <c r="GP126" s="5"/>
      <c r="GQ126" s="5"/>
      <c r="GR126" s="5"/>
      <c r="GS126" s="5"/>
      <c r="GT126" s="5"/>
      <c r="GU126" s="5"/>
      <c r="GV126" s="5"/>
      <c r="GW126" s="5"/>
      <c r="GX126" s="5"/>
      <c r="GY126" s="5"/>
      <c r="GZ126" s="5"/>
      <c r="HA126" s="5"/>
      <c r="HB126" s="5"/>
      <c r="HC126" s="5"/>
      <c r="HD126" s="5"/>
      <c r="HE126" s="5"/>
      <c r="HF126" s="5"/>
      <c r="HG126" s="5"/>
      <c r="HH126" s="5"/>
      <c r="HI126" s="5"/>
      <c r="HJ126" s="5"/>
      <c r="HK126" s="5"/>
      <c r="HL126" s="5"/>
      <c r="HM126" s="5"/>
      <c r="HN126" s="5"/>
      <c r="HO126" s="5"/>
      <c r="HP126" s="5"/>
      <c r="HQ126" s="5"/>
      <c r="HR126" s="5"/>
      <c r="HS126" s="5"/>
      <c r="HT126" s="5"/>
      <c r="HU126" s="5"/>
      <c r="HV126" s="5"/>
      <c r="HW126" s="5"/>
      <c r="HX126" s="5"/>
      <c r="HY126" s="5"/>
      <c r="HZ126" s="5"/>
      <c r="IA126" s="5"/>
      <c r="IB126" s="5"/>
      <c r="IC126" s="5"/>
      <c r="ID126" s="5"/>
      <c r="IE126" s="5"/>
      <c r="IF126" s="5"/>
      <c r="IG126" s="5"/>
      <c r="IH126" s="5"/>
      <c r="II126" s="5"/>
      <c r="IJ126" s="5"/>
      <c r="IK126" s="5"/>
      <c r="IL126" s="5"/>
      <c r="IM126" s="5"/>
      <c r="IN126" s="5"/>
      <c r="IO126" s="5"/>
      <c r="IP126" s="5"/>
      <c r="IQ126" s="5"/>
      <c r="IR126" s="5"/>
      <c r="IS126" s="5"/>
      <c r="IT126" s="5"/>
      <c r="IU126" s="5"/>
      <c r="IV126" s="5"/>
    </row>
    <row r="127" spans="1:256" ht="14.65" customHeight="1">
      <c r="A127" s="204"/>
      <c r="B127" s="168" t="s">
        <v>120</v>
      </c>
      <c r="C127" s="179"/>
      <c r="D127" s="172"/>
      <c r="E127" s="228"/>
      <c r="F127" s="228"/>
    </row>
    <row r="128" spans="1:256" ht="14.65" customHeight="1">
      <c r="A128" s="204"/>
      <c r="B128" s="184"/>
      <c r="C128" s="179"/>
      <c r="D128" s="172"/>
      <c r="E128" s="228"/>
      <c r="F128" s="228"/>
    </row>
    <row r="129" spans="1:256" ht="15" customHeight="1">
      <c r="A129" s="216" t="s">
        <v>121</v>
      </c>
      <c r="B129" s="190" t="s">
        <v>122</v>
      </c>
      <c r="C129" s="179"/>
      <c r="D129" s="171"/>
      <c r="E129" s="230"/>
      <c r="F129" s="230">
        <f>F17</f>
        <v>0</v>
      </c>
    </row>
    <row r="130" spans="1:256" ht="15" customHeight="1">
      <c r="A130" s="216" t="s">
        <v>123</v>
      </c>
      <c r="B130" s="190" t="s">
        <v>124</v>
      </c>
      <c r="C130" s="179"/>
      <c r="D130" s="171"/>
      <c r="E130" s="230"/>
      <c r="F130" s="230">
        <f>F55</f>
        <v>0</v>
      </c>
    </row>
    <row r="131" spans="1:256" ht="15" customHeight="1">
      <c r="A131" s="216" t="s">
        <v>125</v>
      </c>
      <c r="B131" s="190" t="s">
        <v>127</v>
      </c>
      <c r="C131" s="179"/>
      <c r="D131" s="171"/>
      <c r="E131" s="230"/>
      <c r="F131" s="230">
        <f>F73</f>
        <v>0</v>
      </c>
    </row>
    <row r="132" spans="1:256" ht="15" customHeight="1">
      <c r="A132" s="216" t="s">
        <v>126</v>
      </c>
      <c r="B132" s="190" t="s">
        <v>129</v>
      </c>
      <c r="C132" s="179"/>
      <c r="D132" s="171"/>
      <c r="E132" s="230"/>
      <c r="F132" s="230">
        <f>F87</f>
        <v>0</v>
      </c>
    </row>
    <row r="133" spans="1:256" ht="15" customHeight="1">
      <c r="A133" s="216" t="s">
        <v>128</v>
      </c>
      <c r="B133" s="190" t="s">
        <v>131</v>
      </c>
      <c r="C133" s="179"/>
      <c r="D133" s="171"/>
      <c r="E133" s="230"/>
      <c r="F133" s="230">
        <f>F110</f>
        <v>0</v>
      </c>
    </row>
    <row r="134" spans="1:256" ht="15" customHeight="1">
      <c r="A134" s="216" t="s">
        <v>364</v>
      </c>
      <c r="B134" s="190" t="s">
        <v>441</v>
      </c>
      <c r="C134" s="248"/>
      <c r="D134" s="224"/>
      <c r="E134" s="231"/>
      <c r="F134" s="231">
        <f>F121</f>
        <v>0</v>
      </c>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c r="DI134" s="5"/>
      <c r="DJ134" s="5"/>
      <c r="DK134" s="5"/>
      <c r="DL134" s="5"/>
      <c r="DM134" s="5"/>
      <c r="DN134" s="5"/>
      <c r="DO134" s="5"/>
      <c r="DP134" s="5"/>
      <c r="DQ134" s="5"/>
      <c r="DR134" s="5"/>
      <c r="DS134" s="5"/>
      <c r="DT134" s="5"/>
      <c r="DU134" s="5"/>
      <c r="DV134" s="5"/>
      <c r="DW134" s="5"/>
      <c r="DX134" s="5"/>
      <c r="DY134" s="5"/>
      <c r="DZ134" s="5"/>
      <c r="EA134" s="5"/>
      <c r="EB134" s="5"/>
      <c r="EC134" s="5"/>
      <c r="ED134" s="5"/>
      <c r="EE134" s="5"/>
      <c r="EF134" s="5"/>
      <c r="EG134" s="5"/>
      <c r="EH134" s="5"/>
      <c r="EI134" s="5"/>
      <c r="EJ134" s="5"/>
      <c r="EK134" s="5"/>
      <c r="EL134" s="5"/>
      <c r="EM134" s="5"/>
      <c r="EN134" s="5"/>
      <c r="EO134" s="5"/>
      <c r="EP134" s="5"/>
      <c r="EQ134" s="5"/>
      <c r="ER134" s="5"/>
      <c r="ES134" s="5"/>
      <c r="ET134" s="5"/>
      <c r="EU134" s="5"/>
      <c r="EV134" s="5"/>
      <c r="EW134" s="5"/>
      <c r="EX134" s="5"/>
      <c r="EY134" s="5"/>
      <c r="EZ134" s="5"/>
      <c r="FA134" s="5"/>
      <c r="FB134" s="5"/>
      <c r="FC134" s="5"/>
      <c r="FD134" s="5"/>
      <c r="FE134" s="5"/>
      <c r="FF134" s="5"/>
      <c r="FG134" s="5"/>
      <c r="FH134" s="5"/>
      <c r="FI134" s="5"/>
      <c r="FJ134" s="5"/>
      <c r="FK134" s="5"/>
      <c r="FL134" s="5"/>
      <c r="FM134" s="5"/>
      <c r="FN134" s="5"/>
      <c r="FO134" s="5"/>
      <c r="FP134" s="5"/>
      <c r="FQ134" s="5"/>
      <c r="FR134" s="5"/>
      <c r="FS134" s="5"/>
      <c r="FT134" s="5"/>
      <c r="FU134" s="5"/>
      <c r="FV134" s="5"/>
      <c r="FW134" s="5"/>
      <c r="FX134" s="5"/>
      <c r="FY134" s="5"/>
      <c r="FZ134" s="5"/>
      <c r="GA134" s="5"/>
      <c r="GB134" s="5"/>
      <c r="GC134" s="5"/>
      <c r="GD134" s="5"/>
      <c r="GE134" s="5"/>
      <c r="GF134" s="5"/>
      <c r="GG134" s="5"/>
      <c r="GH134" s="5"/>
      <c r="GI134" s="5"/>
      <c r="GJ134" s="5"/>
      <c r="GK134" s="5"/>
      <c r="GL134" s="5"/>
      <c r="GM134" s="5"/>
      <c r="GN134" s="5"/>
      <c r="GO134" s="5"/>
      <c r="GP134" s="5"/>
      <c r="GQ134" s="5"/>
      <c r="GR134" s="5"/>
      <c r="GS134" s="5"/>
      <c r="GT134" s="5"/>
      <c r="GU134" s="5"/>
      <c r="GV134" s="5"/>
      <c r="GW134" s="5"/>
      <c r="GX134" s="5"/>
      <c r="GY134" s="5"/>
      <c r="GZ134" s="5"/>
      <c r="HA134" s="5"/>
      <c r="HB134" s="5"/>
      <c r="HC134" s="5"/>
      <c r="HD134" s="5"/>
      <c r="HE134" s="5"/>
      <c r="HF134" s="5"/>
      <c r="HG134" s="5"/>
      <c r="HH134" s="5"/>
      <c r="HI134" s="5"/>
      <c r="HJ134" s="5"/>
      <c r="HK134" s="5"/>
      <c r="HL134" s="5"/>
      <c r="HM134" s="5"/>
      <c r="HN134" s="5"/>
      <c r="HO134" s="5"/>
      <c r="HP134" s="5"/>
      <c r="HQ134" s="5"/>
      <c r="HR134" s="5"/>
      <c r="HS134" s="5"/>
      <c r="HT134" s="5"/>
      <c r="HU134" s="5"/>
      <c r="HV134" s="5"/>
      <c r="HW134" s="5"/>
      <c r="HX134" s="5"/>
      <c r="HY134" s="5"/>
      <c r="HZ134" s="5"/>
      <c r="IA134" s="5"/>
      <c r="IB134" s="5"/>
      <c r="IC134" s="5"/>
      <c r="ID134" s="5"/>
      <c r="IE134" s="5"/>
      <c r="IF134" s="5"/>
      <c r="IG134" s="5"/>
      <c r="IH134" s="5"/>
      <c r="II134" s="5"/>
      <c r="IJ134" s="5"/>
      <c r="IK134" s="5"/>
      <c r="IL134" s="5"/>
      <c r="IM134" s="5"/>
      <c r="IN134" s="5"/>
      <c r="IO134" s="5"/>
      <c r="IP134" s="5"/>
      <c r="IQ134" s="5"/>
      <c r="IR134" s="5"/>
      <c r="IS134" s="5"/>
      <c r="IT134" s="5"/>
      <c r="IU134" s="5"/>
      <c r="IV134" s="5"/>
    </row>
    <row r="135" spans="1:256" ht="14.1" customHeight="1">
      <c r="A135" s="205"/>
      <c r="B135" s="202"/>
      <c r="C135" s="179"/>
      <c r="D135" s="171"/>
      <c r="E135" s="230"/>
      <c r="F135" s="230"/>
    </row>
    <row r="136" spans="1:256" ht="14.1" customHeight="1">
      <c r="A136" s="205"/>
      <c r="B136" s="551" t="s">
        <v>591</v>
      </c>
      <c r="C136" s="551"/>
      <c r="D136" s="551"/>
      <c r="E136" s="551"/>
      <c r="F136" s="249">
        <f>SUM(F129:F134)</f>
        <v>0</v>
      </c>
    </row>
  </sheetData>
  <mergeCells count="8">
    <mergeCell ref="B110:E110"/>
    <mergeCell ref="B121:E121"/>
    <mergeCell ref="B136:E136"/>
    <mergeCell ref="A1:F1"/>
    <mergeCell ref="B55:E55"/>
    <mergeCell ref="B73:E73"/>
    <mergeCell ref="B17:E17"/>
    <mergeCell ref="B87:E87"/>
  </mergeCells>
  <pageMargins left="1.1417322834645669" right="0.74803149606299213" top="0.98425196850393704" bottom="0.98425196850393704" header="0.51181102362204722" footer="0.51181102362204722"/>
  <pageSetup scale="80" orientation="portrait" r:id="rId1"/>
  <headerFooter>
    <oddHeader xml:space="preserve">&amp;LDJEČJI VRTIĆ IVANIĆ-GRAD
REKONSTRUKCIJA I DOGRADNJA </oddHead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8"/>
  <sheetViews>
    <sheetView tabSelected="1" topLeftCell="A61" workbookViewId="0">
      <selection activeCell="H70" sqref="H70"/>
    </sheetView>
  </sheetViews>
  <sheetFormatPr defaultRowHeight="12.75"/>
  <cols>
    <col min="1" max="1" width="5.5703125" style="333" customWidth="1"/>
    <col min="2" max="2" width="48.5703125" style="333" customWidth="1"/>
    <col min="3" max="3" width="7.140625" customWidth="1"/>
    <col min="4" max="4" width="8.85546875" bestFit="1" customWidth="1"/>
    <col min="5" max="5" width="10.140625" style="370" bestFit="1" customWidth="1"/>
    <col min="6" max="6" width="14" style="370" customWidth="1"/>
    <col min="8" max="8" width="10.140625" bestFit="1" customWidth="1"/>
  </cols>
  <sheetData>
    <row r="1" spans="1:6" ht="21" customHeight="1">
      <c r="A1" s="559" t="s">
        <v>215</v>
      </c>
      <c r="B1" s="559"/>
      <c r="C1" s="559"/>
      <c r="D1" s="559"/>
      <c r="E1" s="559"/>
      <c r="F1" s="559"/>
    </row>
    <row r="2" spans="1:6" ht="28.5" customHeight="1">
      <c r="A2" s="559" t="s">
        <v>608</v>
      </c>
      <c r="B2" s="559"/>
      <c r="C2" s="559"/>
      <c r="D2" s="559"/>
      <c r="E2" s="559"/>
      <c r="F2" s="559"/>
    </row>
    <row r="3" spans="1:6" ht="16.5" thickBot="1">
      <c r="A3" s="7"/>
      <c r="B3" s="327"/>
      <c r="C3" s="8"/>
      <c r="D3" s="8"/>
      <c r="E3" s="371"/>
      <c r="F3" s="349"/>
    </row>
    <row r="4" spans="1:6" ht="15">
      <c r="A4" s="560" t="s">
        <v>216</v>
      </c>
      <c r="B4" s="561"/>
      <c r="C4" s="561"/>
      <c r="D4" s="561"/>
      <c r="E4" s="561"/>
      <c r="F4" s="562"/>
    </row>
    <row r="5" spans="1:6" ht="15">
      <c r="A5" s="10"/>
      <c r="B5" s="328"/>
      <c r="C5" s="11"/>
      <c r="D5" s="11"/>
      <c r="E5" s="350"/>
      <c r="F5" s="350"/>
    </row>
    <row r="6" spans="1:6">
      <c r="A6" s="12" t="s">
        <v>217</v>
      </c>
      <c r="B6" s="322"/>
      <c r="C6" s="13" t="s">
        <v>218</v>
      </c>
      <c r="D6" s="14"/>
      <c r="E6" s="372" t="s">
        <v>219</v>
      </c>
      <c r="F6" s="351" t="s">
        <v>220</v>
      </c>
    </row>
    <row r="7" spans="1:6">
      <c r="A7" s="15" t="s">
        <v>221</v>
      </c>
      <c r="B7" s="323" t="s">
        <v>222</v>
      </c>
      <c r="C7" s="16" t="s">
        <v>223</v>
      </c>
      <c r="D7" s="17" t="s">
        <v>224</v>
      </c>
      <c r="E7" s="373" t="s">
        <v>225</v>
      </c>
      <c r="F7" s="352" t="s">
        <v>225</v>
      </c>
    </row>
    <row r="8" spans="1:6" ht="13.5" thickBot="1">
      <c r="A8" s="18"/>
      <c r="B8" s="324"/>
      <c r="C8" s="19"/>
      <c r="D8" s="20"/>
      <c r="E8" s="374" t="s">
        <v>226</v>
      </c>
      <c r="F8" s="353" t="s">
        <v>226</v>
      </c>
    </row>
    <row r="9" spans="1:6">
      <c r="A9" s="382"/>
      <c r="B9" s="383"/>
      <c r="C9" s="384"/>
      <c r="D9" s="385"/>
      <c r="E9" s="386"/>
      <c r="F9" s="387"/>
    </row>
    <row r="10" spans="1:6" ht="15.75">
      <c r="A10" s="388" t="s">
        <v>610</v>
      </c>
      <c r="B10" s="343" t="s">
        <v>227</v>
      </c>
      <c r="C10" s="321"/>
      <c r="D10" s="321"/>
      <c r="E10" s="356"/>
      <c r="F10" s="356"/>
    </row>
    <row r="11" spans="1:6" ht="18">
      <c r="A11" s="27"/>
      <c r="B11" s="329"/>
      <c r="C11" s="321"/>
      <c r="D11" s="321"/>
      <c r="E11" s="356"/>
      <c r="F11" s="354"/>
    </row>
    <row r="12" spans="1:6" ht="15.75">
      <c r="A12" s="342" t="s">
        <v>228</v>
      </c>
      <c r="B12" s="343" t="s">
        <v>604</v>
      </c>
      <c r="C12" s="344"/>
      <c r="D12" s="344"/>
      <c r="E12" s="355"/>
      <c r="F12" s="355"/>
    </row>
    <row r="13" spans="1:6" ht="15.75">
      <c r="A13" s="21"/>
      <c r="B13" s="330"/>
      <c r="C13" s="9"/>
      <c r="D13" s="9"/>
      <c r="E13" s="349"/>
      <c r="F13" s="349"/>
    </row>
    <row r="14" spans="1:6" ht="335.25" customHeight="1">
      <c r="A14" s="21" t="s">
        <v>90</v>
      </c>
      <c r="B14" s="325" t="s">
        <v>229</v>
      </c>
      <c r="C14" s="30"/>
      <c r="D14" s="30"/>
      <c r="E14" s="356"/>
      <c r="F14" s="356"/>
    </row>
    <row r="15" spans="1:6" ht="31.5" customHeight="1">
      <c r="A15" s="33"/>
      <c r="B15" s="331" t="s">
        <v>230</v>
      </c>
      <c r="C15" s="23" t="s">
        <v>231</v>
      </c>
      <c r="D15" s="23">
        <v>50</v>
      </c>
      <c r="E15" s="357"/>
      <c r="F15" s="357">
        <f t="shared" ref="F15:F28" si="0">E15*D15</f>
        <v>0</v>
      </c>
    </row>
    <row r="16" spans="1:6" ht="15">
      <c r="A16" s="33"/>
      <c r="B16" s="331" t="s">
        <v>232</v>
      </c>
      <c r="C16" s="23" t="s">
        <v>231</v>
      </c>
      <c r="D16" s="23">
        <v>35</v>
      </c>
      <c r="E16" s="357"/>
      <c r="F16" s="357">
        <f t="shared" si="0"/>
        <v>0</v>
      </c>
    </row>
    <row r="17" spans="1:6" ht="15">
      <c r="A17" s="33"/>
      <c r="B17" s="331" t="s">
        <v>233</v>
      </c>
      <c r="C17" s="23" t="s">
        <v>231</v>
      </c>
      <c r="D17" s="23">
        <v>25</v>
      </c>
      <c r="E17" s="357"/>
      <c r="F17" s="357">
        <f t="shared" si="0"/>
        <v>0</v>
      </c>
    </row>
    <row r="18" spans="1:6" ht="15">
      <c r="A18" s="33"/>
      <c r="B18" s="331" t="s">
        <v>234</v>
      </c>
      <c r="C18" s="23" t="s">
        <v>231</v>
      </c>
      <c r="D18" s="23">
        <v>45</v>
      </c>
      <c r="E18" s="357"/>
      <c r="F18" s="357">
        <f t="shared" si="0"/>
        <v>0</v>
      </c>
    </row>
    <row r="19" spans="1:6" ht="32.25" customHeight="1">
      <c r="A19" s="33"/>
      <c r="B19" s="331" t="s">
        <v>235</v>
      </c>
      <c r="C19" s="23" t="s">
        <v>231</v>
      </c>
      <c r="D19" s="23">
        <v>80</v>
      </c>
      <c r="E19" s="357"/>
      <c r="F19" s="357">
        <f t="shared" si="0"/>
        <v>0</v>
      </c>
    </row>
    <row r="20" spans="1:6" ht="15">
      <c r="A20" s="33"/>
      <c r="B20" s="331" t="s">
        <v>236</v>
      </c>
      <c r="C20" s="23" t="s">
        <v>231</v>
      </c>
      <c r="D20" s="23">
        <v>15</v>
      </c>
      <c r="E20" s="357"/>
      <c r="F20" s="357">
        <f t="shared" si="0"/>
        <v>0</v>
      </c>
    </row>
    <row r="21" spans="1:6" ht="45">
      <c r="A21" s="33"/>
      <c r="B21" s="331" t="s">
        <v>237</v>
      </c>
      <c r="C21" s="23" t="s">
        <v>231</v>
      </c>
      <c r="D21" s="23">
        <v>25</v>
      </c>
      <c r="E21" s="357"/>
      <c r="F21" s="357">
        <f t="shared" si="0"/>
        <v>0</v>
      </c>
    </row>
    <row r="22" spans="1:6" ht="15">
      <c r="A22" s="33"/>
      <c r="B22" s="331" t="s">
        <v>238</v>
      </c>
      <c r="C22" s="23" t="s">
        <v>12</v>
      </c>
      <c r="D22" s="23">
        <v>2</v>
      </c>
      <c r="E22" s="357"/>
      <c r="F22" s="357">
        <f t="shared" si="0"/>
        <v>0</v>
      </c>
    </row>
    <row r="23" spans="1:6" ht="15">
      <c r="A23" s="33"/>
      <c r="B23" s="331" t="s">
        <v>239</v>
      </c>
      <c r="C23" s="23" t="s">
        <v>12</v>
      </c>
      <c r="D23" s="23">
        <v>1</v>
      </c>
      <c r="E23" s="357"/>
      <c r="F23" s="357">
        <f t="shared" si="0"/>
        <v>0</v>
      </c>
    </row>
    <row r="24" spans="1:6" ht="15">
      <c r="A24" s="33"/>
      <c r="B24" s="331" t="s">
        <v>240</v>
      </c>
      <c r="C24" s="23" t="s">
        <v>12</v>
      </c>
      <c r="D24" s="23">
        <v>1</v>
      </c>
      <c r="E24" s="357"/>
      <c r="F24" s="357">
        <f t="shared" si="0"/>
        <v>0</v>
      </c>
    </row>
    <row r="25" spans="1:6" ht="15">
      <c r="A25" s="33"/>
      <c r="B25" s="331" t="s">
        <v>241</v>
      </c>
      <c r="C25" s="23" t="s">
        <v>12</v>
      </c>
      <c r="D25" s="23">
        <v>3</v>
      </c>
      <c r="E25" s="357"/>
      <c r="F25" s="357">
        <f t="shared" si="0"/>
        <v>0</v>
      </c>
    </row>
    <row r="26" spans="1:6" ht="15">
      <c r="A26" s="33"/>
      <c r="B26" s="331" t="s">
        <v>242</v>
      </c>
      <c r="C26" s="23" t="s">
        <v>12</v>
      </c>
      <c r="D26" s="23">
        <v>1</v>
      </c>
      <c r="E26" s="357"/>
      <c r="F26" s="357">
        <f t="shared" si="0"/>
        <v>0</v>
      </c>
    </row>
    <row r="27" spans="1:6" ht="15">
      <c r="A27" s="33"/>
      <c r="B27" s="331" t="s">
        <v>243</v>
      </c>
      <c r="C27" s="23" t="s">
        <v>12</v>
      </c>
      <c r="D27" s="23">
        <v>3</v>
      </c>
      <c r="E27" s="357"/>
      <c r="F27" s="357">
        <f t="shared" si="0"/>
        <v>0</v>
      </c>
    </row>
    <row r="28" spans="1:6" ht="36.75" customHeight="1">
      <c r="A28" s="33"/>
      <c r="B28" s="331" t="s">
        <v>244</v>
      </c>
      <c r="C28" s="23" t="s">
        <v>12</v>
      </c>
      <c r="D28" s="23">
        <v>2</v>
      </c>
      <c r="E28" s="357"/>
      <c r="F28" s="357">
        <f t="shared" si="0"/>
        <v>0</v>
      </c>
    </row>
    <row r="29" spans="1:6" ht="55.5" customHeight="1">
      <c r="A29" s="33" t="s">
        <v>92</v>
      </c>
      <c r="B29" s="331" t="s">
        <v>245</v>
      </c>
      <c r="C29" s="152"/>
      <c r="D29" s="152"/>
      <c r="E29" s="358"/>
      <c r="F29" s="358"/>
    </row>
    <row r="30" spans="1:6" ht="15">
      <c r="A30" s="33"/>
      <c r="B30" s="331" t="s">
        <v>246</v>
      </c>
      <c r="C30" s="23" t="s">
        <v>12</v>
      </c>
      <c r="D30" s="23">
        <v>1</v>
      </c>
      <c r="E30" s="357"/>
      <c r="F30" s="357">
        <f>E30*D30</f>
        <v>0</v>
      </c>
    </row>
    <row r="31" spans="1:6" ht="23.25" customHeight="1">
      <c r="A31" s="33"/>
      <c r="B31" s="331" t="s">
        <v>247</v>
      </c>
      <c r="C31" s="23" t="s">
        <v>12</v>
      </c>
      <c r="D31" s="23">
        <v>1</v>
      </c>
      <c r="E31" s="357"/>
      <c r="F31" s="357">
        <f>E31*D31</f>
        <v>0</v>
      </c>
    </row>
    <row r="32" spans="1:6" ht="153.75" customHeight="1">
      <c r="A32" s="33" t="s">
        <v>94</v>
      </c>
      <c r="B32" s="331" t="s">
        <v>248</v>
      </c>
      <c r="C32" s="152"/>
      <c r="D32" s="152"/>
      <c r="E32" s="358"/>
      <c r="F32" s="358"/>
    </row>
    <row r="33" spans="1:6" ht="66" customHeight="1">
      <c r="A33" s="33"/>
      <c r="B33" s="331" t="s">
        <v>249</v>
      </c>
      <c r="C33" s="23" t="s">
        <v>12</v>
      </c>
      <c r="D33" s="23">
        <v>4</v>
      </c>
      <c r="E33" s="357"/>
      <c r="F33" s="357">
        <f t="shared" ref="F33:F44" si="1">E33*D33</f>
        <v>0</v>
      </c>
    </row>
    <row r="34" spans="1:6" ht="15">
      <c r="A34" s="33"/>
      <c r="B34" s="331" t="s">
        <v>250</v>
      </c>
      <c r="C34" s="23" t="s">
        <v>12</v>
      </c>
      <c r="D34" s="23">
        <v>2</v>
      </c>
      <c r="E34" s="357"/>
      <c r="F34" s="357">
        <f t="shared" si="1"/>
        <v>0</v>
      </c>
    </row>
    <row r="35" spans="1:6" ht="96" customHeight="1">
      <c r="A35" s="33"/>
      <c r="B35" s="331" t="s">
        <v>251</v>
      </c>
      <c r="C35" s="23" t="s">
        <v>12</v>
      </c>
      <c r="D35" s="23">
        <v>18</v>
      </c>
      <c r="E35" s="357"/>
      <c r="F35" s="357">
        <f t="shared" si="1"/>
        <v>0</v>
      </c>
    </row>
    <row r="36" spans="1:6" ht="60">
      <c r="A36" s="33"/>
      <c r="B36" s="331" t="s">
        <v>252</v>
      </c>
      <c r="C36" s="23" t="s">
        <v>12</v>
      </c>
      <c r="D36" s="23">
        <v>7</v>
      </c>
      <c r="E36" s="357"/>
      <c r="F36" s="357">
        <f t="shared" si="1"/>
        <v>0</v>
      </c>
    </row>
    <row r="37" spans="1:6" ht="30">
      <c r="A37" s="33"/>
      <c r="B37" s="331" t="s">
        <v>253</v>
      </c>
      <c r="C37" s="23" t="s">
        <v>12</v>
      </c>
      <c r="D37" s="23">
        <v>1</v>
      </c>
      <c r="E37" s="357"/>
      <c r="F37" s="357">
        <f t="shared" si="1"/>
        <v>0</v>
      </c>
    </row>
    <row r="38" spans="1:6" ht="15">
      <c r="A38" s="33"/>
      <c r="B38" s="331" t="s">
        <v>254</v>
      </c>
      <c r="C38" s="23" t="s">
        <v>12</v>
      </c>
      <c r="D38" s="23">
        <v>1</v>
      </c>
      <c r="E38" s="357"/>
      <c r="F38" s="357">
        <f t="shared" si="1"/>
        <v>0</v>
      </c>
    </row>
    <row r="39" spans="1:6" ht="15">
      <c r="A39" s="33"/>
      <c r="B39" s="331" t="s">
        <v>255</v>
      </c>
      <c r="C39" s="23" t="s">
        <v>12</v>
      </c>
      <c r="D39" s="23">
        <v>1</v>
      </c>
      <c r="E39" s="357"/>
      <c r="F39" s="357">
        <f t="shared" si="1"/>
        <v>0</v>
      </c>
    </row>
    <row r="40" spans="1:6" ht="15">
      <c r="A40" s="33"/>
      <c r="B40" s="331" t="s">
        <v>256</v>
      </c>
      <c r="C40" s="23" t="s">
        <v>12</v>
      </c>
      <c r="D40" s="23">
        <v>1</v>
      </c>
      <c r="E40" s="357"/>
      <c r="F40" s="357">
        <f t="shared" si="1"/>
        <v>0</v>
      </c>
    </row>
    <row r="41" spans="1:6" ht="96" customHeight="1">
      <c r="A41" s="33" t="s">
        <v>96</v>
      </c>
      <c r="B41" s="331" t="s">
        <v>257</v>
      </c>
      <c r="C41" s="23" t="s">
        <v>12</v>
      </c>
      <c r="D41" s="23">
        <v>1</v>
      </c>
      <c r="E41" s="357"/>
      <c r="F41" s="357">
        <f t="shared" si="1"/>
        <v>0</v>
      </c>
    </row>
    <row r="42" spans="1:6" ht="55.5" customHeight="1">
      <c r="A42" s="33" t="s">
        <v>98</v>
      </c>
      <c r="B42" s="331" t="s">
        <v>258</v>
      </c>
      <c r="C42" s="23" t="s">
        <v>12</v>
      </c>
      <c r="D42" s="23">
        <v>1</v>
      </c>
      <c r="E42" s="357"/>
      <c r="F42" s="357">
        <f t="shared" si="1"/>
        <v>0</v>
      </c>
    </row>
    <row r="43" spans="1:6" ht="49.5" customHeight="1">
      <c r="A43" s="33" t="s">
        <v>100</v>
      </c>
      <c r="B43" s="331" t="s">
        <v>259</v>
      </c>
      <c r="C43" s="23" t="s">
        <v>12</v>
      </c>
      <c r="D43" s="23">
        <v>1</v>
      </c>
      <c r="E43" s="357"/>
      <c r="F43" s="357">
        <f t="shared" si="1"/>
        <v>0</v>
      </c>
    </row>
    <row r="44" spans="1:6" ht="83.25" customHeight="1">
      <c r="A44" s="33" t="s">
        <v>138</v>
      </c>
      <c r="B44" s="331" t="s">
        <v>260</v>
      </c>
      <c r="C44" s="23" t="s">
        <v>231</v>
      </c>
      <c r="D44" s="23">
        <v>170</v>
      </c>
      <c r="E44" s="357"/>
      <c r="F44" s="357">
        <f t="shared" si="1"/>
        <v>0</v>
      </c>
    </row>
    <row r="45" spans="1:6" ht="28.5" customHeight="1">
      <c r="A45" s="320"/>
      <c r="B45" s="565" t="s">
        <v>605</v>
      </c>
      <c r="C45" s="565"/>
      <c r="D45" s="565"/>
      <c r="E45" s="565"/>
      <c r="F45" s="359">
        <f>SUM(F15:F44)</f>
        <v>0</v>
      </c>
    </row>
    <row r="46" spans="1:6" ht="15">
      <c r="A46" s="33"/>
      <c r="B46" s="33"/>
      <c r="C46" s="33"/>
      <c r="D46" s="33"/>
      <c r="E46" s="360"/>
      <c r="F46" s="360"/>
    </row>
    <row r="47" spans="1:6" ht="15.75">
      <c r="A47" s="338" t="s">
        <v>7</v>
      </c>
      <c r="B47" s="343" t="s">
        <v>606</v>
      </c>
      <c r="C47" s="345"/>
      <c r="D47" s="345"/>
      <c r="E47" s="361"/>
      <c r="F47" s="361"/>
    </row>
    <row r="48" spans="1:6" ht="10.5" customHeight="1">
      <c r="A48" s="338"/>
      <c r="B48" s="343"/>
      <c r="C48" s="345"/>
      <c r="D48" s="345"/>
      <c r="E48" s="361"/>
      <c r="F48" s="361"/>
    </row>
    <row r="49" spans="1:6" ht="48.75" customHeight="1">
      <c r="A49" s="334" t="s">
        <v>90</v>
      </c>
      <c r="B49" s="325" t="s">
        <v>261</v>
      </c>
      <c r="C49" s="25" t="s">
        <v>231</v>
      </c>
      <c r="D49" s="25">
        <v>38</v>
      </c>
      <c r="E49" s="362"/>
      <c r="F49" s="362">
        <f t="shared" ref="F49:F56" si="2">E49*D49</f>
        <v>0</v>
      </c>
    </row>
    <row r="50" spans="1:6" ht="81.75" customHeight="1">
      <c r="A50" s="33" t="s">
        <v>92</v>
      </c>
      <c r="B50" s="325" t="s">
        <v>262</v>
      </c>
      <c r="C50" s="23" t="s">
        <v>263</v>
      </c>
      <c r="D50" s="23">
        <v>45</v>
      </c>
      <c r="E50" s="363"/>
      <c r="F50" s="363">
        <f t="shared" si="2"/>
        <v>0</v>
      </c>
    </row>
    <row r="51" spans="1:6" ht="60">
      <c r="A51" s="33" t="s">
        <v>94</v>
      </c>
      <c r="B51" s="325" t="s">
        <v>264</v>
      </c>
      <c r="C51" s="26" t="s">
        <v>263</v>
      </c>
      <c r="D51" s="24">
        <v>5</v>
      </c>
      <c r="E51" s="357"/>
      <c r="F51" s="357">
        <f t="shared" si="2"/>
        <v>0</v>
      </c>
    </row>
    <row r="52" spans="1:6" ht="33" customHeight="1">
      <c r="A52" s="33" t="s">
        <v>96</v>
      </c>
      <c r="B52" s="325" t="s">
        <v>265</v>
      </c>
      <c r="C52" s="26" t="s">
        <v>263</v>
      </c>
      <c r="D52" s="24">
        <v>40</v>
      </c>
      <c r="E52" s="357"/>
      <c r="F52" s="357">
        <f t="shared" si="2"/>
        <v>0</v>
      </c>
    </row>
    <row r="53" spans="1:6" ht="39" customHeight="1">
      <c r="A53" s="33" t="s">
        <v>98</v>
      </c>
      <c r="B53" s="325" t="s">
        <v>266</v>
      </c>
      <c r="C53" s="26" t="s">
        <v>263</v>
      </c>
      <c r="D53" s="24">
        <v>15</v>
      </c>
      <c r="E53" s="357"/>
      <c r="F53" s="357">
        <f t="shared" si="2"/>
        <v>0</v>
      </c>
    </row>
    <row r="54" spans="1:6" ht="60">
      <c r="A54" s="33" t="s">
        <v>100</v>
      </c>
      <c r="B54" s="325" t="s">
        <v>267</v>
      </c>
      <c r="C54" s="26" t="s">
        <v>17</v>
      </c>
      <c r="D54" s="24">
        <v>11</v>
      </c>
      <c r="E54" s="357"/>
      <c r="F54" s="357">
        <f t="shared" si="2"/>
        <v>0</v>
      </c>
    </row>
    <row r="55" spans="1:6" ht="52.5" customHeight="1">
      <c r="A55" s="33" t="s">
        <v>138</v>
      </c>
      <c r="B55" s="325" t="s">
        <v>268</v>
      </c>
      <c r="C55" s="26" t="s">
        <v>12</v>
      </c>
      <c r="D55" s="24">
        <v>1</v>
      </c>
      <c r="E55" s="357"/>
      <c r="F55" s="357">
        <f t="shared" si="2"/>
        <v>0</v>
      </c>
    </row>
    <row r="56" spans="1:6" ht="48.75" customHeight="1">
      <c r="A56" s="33" t="s">
        <v>104</v>
      </c>
      <c r="B56" s="325" t="s">
        <v>269</v>
      </c>
      <c r="C56" s="26" t="s">
        <v>231</v>
      </c>
      <c r="D56" s="24">
        <v>170</v>
      </c>
      <c r="E56" s="357"/>
      <c r="F56" s="357">
        <f t="shared" si="2"/>
        <v>0</v>
      </c>
    </row>
    <row r="57" spans="1:6" ht="27" customHeight="1">
      <c r="A57" s="320"/>
      <c r="B57" s="565" t="s">
        <v>601</v>
      </c>
      <c r="C57" s="565"/>
      <c r="D57" s="565"/>
      <c r="E57" s="565"/>
      <c r="F57" s="359">
        <f>SUM(F49:F56)</f>
        <v>0</v>
      </c>
    </row>
    <row r="58" spans="1:6" ht="15.75">
      <c r="A58" s="337"/>
      <c r="B58" s="339"/>
      <c r="C58" s="339"/>
      <c r="D58" s="339"/>
      <c r="E58" s="339"/>
      <c r="F58" s="522"/>
    </row>
    <row r="59" spans="1:6" ht="15.75">
      <c r="A59" s="340"/>
      <c r="B59" s="568" t="s">
        <v>617</v>
      </c>
      <c r="C59" s="568"/>
      <c r="D59" s="568"/>
      <c r="E59" s="568"/>
      <c r="F59" s="523">
        <f>F57+F45</f>
        <v>0</v>
      </c>
    </row>
    <row r="60" spans="1:6" ht="15">
      <c r="A60" s="563"/>
      <c r="B60" s="563"/>
      <c r="C60" s="563"/>
      <c r="D60" s="563"/>
      <c r="E60" s="563"/>
      <c r="F60" s="563"/>
    </row>
    <row r="61" spans="1:6" ht="15">
      <c r="A61" s="31"/>
      <c r="B61" s="31"/>
      <c r="C61" s="31"/>
      <c r="D61" s="31"/>
      <c r="E61" s="364"/>
      <c r="F61" s="364"/>
    </row>
    <row r="62" spans="1:6" ht="15.75">
      <c r="A62" s="32" t="s">
        <v>611</v>
      </c>
      <c r="B62" s="389" t="s">
        <v>270</v>
      </c>
      <c r="C62" s="341"/>
      <c r="D62" s="341"/>
      <c r="E62" s="365"/>
      <c r="F62" s="365"/>
    </row>
    <row r="63" spans="1:6" ht="18">
      <c r="A63" s="338"/>
      <c r="B63" s="329"/>
      <c r="C63" s="341"/>
      <c r="D63" s="341"/>
      <c r="E63" s="365"/>
      <c r="F63" s="365"/>
    </row>
    <row r="64" spans="1:6" ht="69" customHeight="1">
      <c r="A64" s="335" t="s">
        <v>90</v>
      </c>
      <c r="B64" s="326" t="s">
        <v>534</v>
      </c>
      <c r="C64" s="381" t="s">
        <v>144</v>
      </c>
      <c r="D64" s="29">
        <v>1</v>
      </c>
      <c r="E64" s="375"/>
      <c r="F64" s="366">
        <f>E64*D64</f>
        <v>0</v>
      </c>
    </row>
    <row r="65" spans="1:6" ht="15">
      <c r="A65" s="28"/>
      <c r="B65" s="326" t="s">
        <v>532</v>
      </c>
      <c r="C65" s="25"/>
      <c r="D65" s="25"/>
      <c r="E65" s="376"/>
      <c r="F65" s="366"/>
    </row>
    <row r="66" spans="1:6" ht="15">
      <c r="A66" s="28"/>
      <c r="B66" s="325" t="s">
        <v>533</v>
      </c>
      <c r="C66" s="25"/>
      <c r="D66" s="25"/>
      <c r="E66" s="376"/>
      <c r="F66" s="366"/>
    </row>
    <row r="67" spans="1:6" ht="172.5" customHeight="1">
      <c r="A67" s="33" t="s">
        <v>92</v>
      </c>
      <c r="B67" s="325" t="s">
        <v>271</v>
      </c>
      <c r="C67" s="26" t="s">
        <v>22</v>
      </c>
      <c r="D67" s="24">
        <v>116</v>
      </c>
      <c r="E67" s="357"/>
      <c r="F67" s="357">
        <f t="shared" ref="F67:F77" si="3">E67*D67</f>
        <v>0</v>
      </c>
    </row>
    <row r="68" spans="1:6" ht="30">
      <c r="A68" s="336" t="s">
        <v>94</v>
      </c>
      <c r="B68" s="325" t="s">
        <v>272</v>
      </c>
      <c r="C68" s="26" t="s">
        <v>17</v>
      </c>
      <c r="D68" s="24">
        <v>80</v>
      </c>
      <c r="E68" s="357"/>
      <c r="F68" s="357">
        <f t="shared" si="3"/>
        <v>0</v>
      </c>
    </row>
    <row r="69" spans="1:6" ht="35.25" customHeight="1">
      <c r="A69" s="33" t="s">
        <v>96</v>
      </c>
      <c r="B69" s="325" t="s">
        <v>273</v>
      </c>
      <c r="C69" s="26" t="s">
        <v>22</v>
      </c>
      <c r="D69" s="24">
        <v>8</v>
      </c>
      <c r="E69" s="357"/>
      <c r="F69" s="357">
        <f t="shared" si="3"/>
        <v>0</v>
      </c>
    </row>
    <row r="70" spans="1:6" ht="255.75" customHeight="1">
      <c r="A70" s="33" t="s">
        <v>98</v>
      </c>
      <c r="B70" s="325" t="s">
        <v>641</v>
      </c>
      <c r="C70" s="26" t="s">
        <v>231</v>
      </c>
      <c r="D70" s="24">
        <v>25</v>
      </c>
      <c r="E70" s="377"/>
      <c r="F70" s="357">
        <f t="shared" si="3"/>
        <v>0</v>
      </c>
    </row>
    <row r="71" spans="1:6" ht="15">
      <c r="A71" s="33"/>
      <c r="B71" s="325" t="s">
        <v>274</v>
      </c>
      <c r="C71" s="26" t="s">
        <v>231</v>
      </c>
      <c r="D71" s="24">
        <v>40</v>
      </c>
      <c r="E71" s="377"/>
      <c r="F71" s="357">
        <f t="shared" si="3"/>
        <v>0</v>
      </c>
    </row>
    <row r="72" spans="1:6" ht="15">
      <c r="A72" s="33"/>
      <c r="B72" s="325" t="s">
        <v>275</v>
      </c>
      <c r="C72" s="26" t="s">
        <v>231</v>
      </c>
      <c r="D72" s="24">
        <v>35</v>
      </c>
      <c r="E72" s="377"/>
      <c r="F72" s="357">
        <f t="shared" si="3"/>
        <v>0</v>
      </c>
    </row>
    <row r="73" spans="1:6" ht="15">
      <c r="A73" s="33"/>
      <c r="B73" s="325" t="s">
        <v>276</v>
      </c>
      <c r="C73" s="26" t="s">
        <v>231</v>
      </c>
      <c r="D73" s="24">
        <v>60</v>
      </c>
      <c r="E73" s="377"/>
      <c r="F73" s="357">
        <f t="shared" si="3"/>
        <v>0</v>
      </c>
    </row>
    <row r="74" spans="1:6" ht="105">
      <c r="A74" s="33" t="s">
        <v>100</v>
      </c>
      <c r="B74" s="325" t="s">
        <v>277</v>
      </c>
      <c r="C74" s="26" t="s">
        <v>12</v>
      </c>
      <c r="D74" s="24">
        <v>3</v>
      </c>
      <c r="E74" s="377"/>
      <c r="F74" s="357">
        <f t="shared" si="3"/>
        <v>0</v>
      </c>
    </row>
    <row r="75" spans="1:6" ht="60">
      <c r="A75" s="33" t="s">
        <v>138</v>
      </c>
      <c r="B75" s="325" t="s">
        <v>278</v>
      </c>
      <c r="C75" s="26" t="s">
        <v>22</v>
      </c>
      <c r="D75" s="24">
        <v>5</v>
      </c>
      <c r="E75" s="377"/>
      <c r="F75" s="357">
        <f t="shared" si="3"/>
        <v>0</v>
      </c>
    </row>
    <row r="76" spans="1:6" ht="185.25" customHeight="1">
      <c r="A76" s="33" t="s">
        <v>104</v>
      </c>
      <c r="B76" s="325" t="s">
        <v>279</v>
      </c>
      <c r="C76" s="26" t="s">
        <v>12</v>
      </c>
      <c r="D76" s="24">
        <v>5</v>
      </c>
      <c r="E76" s="377"/>
      <c r="F76" s="357">
        <f t="shared" si="3"/>
        <v>0</v>
      </c>
    </row>
    <row r="77" spans="1:6" ht="30">
      <c r="A77" s="33" t="s">
        <v>121</v>
      </c>
      <c r="B77" s="325" t="s">
        <v>280</v>
      </c>
      <c r="C77" s="26" t="s">
        <v>12</v>
      </c>
      <c r="D77" s="24">
        <v>1</v>
      </c>
      <c r="E77" s="377"/>
      <c r="F77" s="357">
        <f t="shared" si="3"/>
        <v>0</v>
      </c>
    </row>
    <row r="78" spans="1:6" ht="45">
      <c r="A78" s="33" t="s">
        <v>123</v>
      </c>
      <c r="B78" s="325" t="s">
        <v>607</v>
      </c>
      <c r="C78" s="26" t="s">
        <v>12</v>
      </c>
      <c r="D78" s="24">
        <v>1</v>
      </c>
      <c r="E78" s="377"/>
      <c r="F78" s="357">
        <f>E78*D78</f>
        <v>0</v>
      </c>
    </row>
    <row r="79" spans="1:6" ht="45">
      <c r="A79" s="337" t="s">
        <v>125</v>
      </c>
      <c r="B79" s="325" t="s">
        <v>281</v>
      </c>
      <c r="C79" s="26" t="s">
        <v>231</v>
      </c>
      <c r="D79" s="24">
        <v>70</v>
      </c>
      <c r="E79" s="377"/>
      <c r="F79" s="357">
        <f>E79*D79</f>
        <v>0</v>
      </c>
    </row>
    <row r="80" spans="1:6" ht="23.25" customHeight="1">
      <c r="A80" s="566" t="s">
        <v>602</v>
      </c>
      <c r="B80" s="566"/>
      <c r="C80" s="566"/>
      <c r="D80" s="566"/>
      <c r="E80" s="566"/>
      <c r="F80" s="380">
        <f>SUM(F64:F79)</f>
        <v>0</v>
      </c>
    </row>
    <row r="81" spans="1:8" ht="15">
      <c r="A81" s="564"/>
      <c r="B81" s="564"/>
      <c r="C81" s="564"/>
      <c r="D81" s="564"/>
      <c r="E81" s="564"/>
      <c r="F81" s="564"/>
    </row>
    <row r="82" spans="1:8" ht="15">
      <c r="A82" s="31"/>
      <c r="B82" s="31"/>
      <c r="C82" s="31"/>
      <c r="D82" s="31"/>
      <c r="E82" s="364"/>
      <c r="F82" s="364"/>
    </row>
    <row r="83" spans="1:8" ht="15.75">
      <c r="A83" s="338" t="s">
        <v>282</v>
      </c>
      <c r="B83" s="343" t="s">
        <v>283</v>
      </c>
      <c r="C83" s="346"/>
      <c r="D83" s="347"/>
      <c r="E83" s="378"/>
      <c r="F83" s="367"/>
    </row>
    <row r="84" spans="1:8" ht="9" customHeight="1">
      <c r="A84" s="338"/>
      <c r="B84" s="343"/>
      <c r="C84" s="346"/>
      <c r="D84" s="347"/>
      <c r="E84" s="378"/>
      <c r="F84" s="367"/>
    </row>
    <row r="85" spans="1:8" ht="188.25" customHeight="1">
      <c r="A85" s="33" t="s">
        <v>90</v>
      </c>
      <c r="B85" s="325" t="s">
        <v>284</v>
      </c>
      <c r="C85" s="26" t="s">
        <v>12</v>
      </c>
      <c r="D85" s="24">
        <v>6</v>
      </c>
      <c r="E85" s="357"/>
      <c r="F85" s="357">
        <f t="shared" ref="F85:F93" si="4">E85*D85</f>
        <v>0</v>
      </c>
    </row>
    <row r="86" spans="1:8" ht="15">
      <c r="A86" s="31"/>
      <c r="B86" s="325" t="s">
        <v>285</v>
      </c>
      <c r="C86" s="26" t="s">
        <v>12</v>
      </c>
      <c r="D86" s="24">
        <v>1</v>
      </c>
      <c r="E86" s="368"/>
      <c r="F86" s="368">
        <f t="shared" si="4"/>
        <v>0</v>
      </c>
    </row>
    <row r="87" spans="1:8" ht="153.75" customHeight="1">
      <c r="A87" s="33" t="s">
        <v>92</v>
      </c>
      <c r="B87" s="325" t="s">
        <v>570</v>
      </c>
      <c r="C87" s="26" t="s">
        <v>12</v>
      </c>
      <c r="D87" s="24">
        <v>8</v>
      </c>
      <c r="E87" s="357"/>
      <c r="F87" s="357">
        <f t="shared" si="4"/>
        <v>0</v>
      </c>
    </row>
    <row r="88" spans="1:8" ht="15.75">
      <c r="A88" s="338"/>
      <c r="B88" s="325" t="s">
        <v>286</v>
      </c>
      <c r="C88" s="26" t="s">
        <v>12</v>
      </c>
      <c r="D88" s="24">
        <v>1</v>
      </c>
      <c r="E88" s="368"/>
      <c r="F88" s="368">
        <f t="shared" si="4"/>
        <v>0</v>
      </c>
    </row>
    <row r="89" spans="1:8" ht="96.75" customHeight="1">
      <c r="A89" s="33" t="s">
        <v>94</v>
      </c>
      <c r="B89" s="325" t="s">
        <v>287</v>
      </c>
      <c r="C89" s="26" t="s">
        <v>12</v>
      </c>
      <c r="D89" s="24">
        <v>9</v>
      </c>
      <c r="E89" s="357"/>
      <c r="F89" s="357">
        <f t="shared" si="4"/>
        <v>0</v>
      </c>
    </row>
    <row r="90" spans="1:8" ht="60">
      <c r="A90" s="33" t="s">
        <v>96</v>
      </c>
      <c r="B90" s="325" t="s">
        <v>288</v>
      </c>
      <c r="C90" s="26" t="s">
        <v>12</v>
      </c>
      <c r="D90" s="24">
        <v>9</v>
      </c>
      <c r="E90" s="357"/>
      <c r="F90" s="357">
        <f t="shared" si="4"/>
        <v>0</v>
      </c>
    </row>
    <row r="91" spans="1:8" ht="39" customHeight="1">
      <c r="A91" s="33" t="s">
        <v>98</v>
      </c>
      <c r="B91" s="325" t="s">
        <v>289</v>
      </c>
      <c r="C91" s="26" t="s">
        <v>12</v>
      </c>
      <c r="D91" s="24">
        <v>9</v>
      </c>
      <c r="E91" s="357"/>
      <c r="F91" s="357">
        <f t="shared" si="4"/>
        <v>0</v>
      </c>
    </row>
    <row r="92" spans="1:8" ht="36" customHeight="1">
      <c r="A92" s="33" t="s">
        <v>100</v>
      </c>
      <c r="B92" s="325" t="s">
        <v>290</v>
      </c>
      <c r="C92" s="26" t="s">
        <v>12</v>
      </c>
      <c r="D92" s="24">
        <v>9</v>
      </c>
      <c r="E92" s="357"/>
      <c r="F92" s="357">
        <f t="shared" si="4"/>
        <v>0</v>
      </c>
    </row>
    <row r="93" spans="1:8" ht="94.5" customHeight="1">
      <c r="A93" s="33" t="s">
        <v>138</v>
      </c>
      <c r="B93" s="325" t="s">
        <v>569</v>
      </c>
      <c r="C93" s="26" t="s">
        <v>12</v>
      </c>
      <c r="D93" s="24">
        <v>6</v>
      </c>
      <c r="E93" s="357"/>
      <c r="F93" s="357">
        <f t="shared" si="4"/>
        <v>0</v>
      </c>
    </row>
    <row r="94" spans="1:8" ht="24.75" customHeight="1">
      <c r="A94" s="566" t="s">
        <v>603</v>
      </c>
      <c r="B94" s="566"/>
      <c r="C94" s="566"/>
      <c r="D94" s="566"/>
      <c r="E94" s="566"/>
      <c r="F94" s="380">
        <f>SUM(F85:F93)</f>
        <v>0</v>
      </c>
      <c r="H94" s="62"/>
    </row>
    <row r="95" spans="1:8" ht="15.75">
      <c r="A95" s="33"/>
      <c r="B95" s="343"/>
      <c r="C95" s="30"/>
      <c r="D95" s="30"/>
      <c r="E95" s="356"/>
      <c r="F95" s="369"/>
      <c r="H95" s="62"/>
    </row>
    <row r="96" spans="1:8" ht="6.75" customHeight="1">
      <c r="A96" s="33"/>
      <c r="B96" s="343"/>
      <c r="C96" s="30"/>
      <c r="D96" s="30"/>
      <c r="E96" s="356"/>
      <c r="F96" s="369"/>
      <c r="H96" s="62"/>
    </row>
    <row r="97" spans="1:8" ht="15.75">
      <c r="A97" s="33"/>
      <c r="B97" s="343"/>
      <c r="C97" s="30"/>
      <c r="D97" s="30"/>
      <c r="E97" s="356"/>
      <c r="F97" s="369"/>
      <c r="H97" s="62"/>
    </row>
    <row r="98" spans="1:8" ht="15.75">
      <c r="A98" s="33"/>
      <c r="B98" s="343"/>
      <c r="C98" s="30"/>
      <c r="D98" s="30"/>
      <c r="E98" s="356"/>
      <c r="F98" s="369"/>
      <c r="H98" s="62"/>
    </row>
    <row r="99" spans="1:8" ht="15.75">
      <c r="A99" s="33"/>
      <c r="B99" s="567" t="s">
        <v>609</v>
      </c>
      <c r="C99" s="567"/>
      <c r="D99" s="567"/>
      <c r="E99" s="567"/>
      <c r="F99" s="567"/>
      <c r="H99" s="62"/>
    </row>
    <row r="100" spans="1:8" ht="15.75">
      <c r="A100" s="33"/>
      <c r="B100" s="343"/>
      <c r="C100" s="30"/>
      <c r="D100" s="30"/>
      <c r="E100" s="356"/>
      <c r="F100" s="369"/>
      <c r="H100" s="62"/>
    </row>
    <row r="101" spans="1:8" ht="24.95" customHeight="1">
      <c r="A101" s="22" t="s">
        <v>610</v>
      </c>
      <c r="B101" s="556" t="s">
        <v>613</v>
      </c>
      <c r="C101" s="556"/>
      <c r="D101" s="556"/>
      <c r="E101" s="556"/>
      <c r="F101" s="390">
        <f>SUM(F59)</f>
        <v>0</v>
      </c>
      <c r="H101" s="62"/>
    </row>
    <row r="102" spans="1:8" ht="24.95" customHeight="1">
      <c r="A102" s="22" t="s">
        <v>611</v>
      </c>
      <c r="B102" s="556" t="s">
        <v>614</v>
      </c>
      <c r="C102" s="556"/>
      <c r="D102" s="556"/>
      <c r="E102" s="556"/>
      <c r="F102" s="390">
        <f>SUM(F80)</f>
        <v>0</v>
      </c>
      <c r="H102" s="62"/>
    </row>
    <row r="103" spans="1:8" ht="24.95" customHeight="1">
      <c r="A103" s="22" t="s">
        <v>612</v>
      </c>
      <c r="B103" s="556" t="s">
        <v>615</v>
      </c>
      <c r="C103" s="556"/>
      <c r="D103" s="556"/>
      <c r="E103" s="556"/>
      <c r="F103" s="390">
        <f>SUM(F94)</f>
        <v>0</v>
      </c>
      <c r="H103" s="62"/>
    </row>
    <row r="104" spans="1:8" ht="5.25" customHeight="1">
      <c r="A104" s="33"/>
      <c r="B104" s="343"/>
      <c r="C104" s="348"/>
      <c r="D104" s="348"/>
      <c r="E104" s="379"/>
      <c r="F104" s="394"/>
      <c r="H104" s="62"/>
    </row>
    <row r="105" spans="1:8" s="392" customFormat="1" ht="24.95" customHeight="1">
      <c r="A105" s="391"/>
      <c r="B105" s="557" t="s">
        <v>616</v>
      </c>
      <c r="C105" s="557"/>
      <c r="D105" s="557"/>
      <c r="E105" s="557"/>
      <c r="F105" s="390">
        <f>SUM(F101:F104)</f>
        <v>0</v>
      </c>
      <c r="H105" s="393"/>
    </row>
    <row r="106" spans="1:8" ht="15.75">
      <c r="A106" s="33"/>
      <c r="B106" s="343"/>
      <c r="C106" s="30"/>
      <c r="D106" s="30"/>
      <c r="E106" s="356"/>
      <c r="F106" s="369"/>
      <c r="H106" s="62"/>
    </row>
    <row r="107" spans="1:8" ht="15.75">
      <c r="A107" s="338"/>
      <c r="B107" s="332"/>
      <c r="C107" s="34"/>
      <c r="D107" s="558" t="s">
        <v>291</v>
      </c>
      <c r="E107" s="558"/>
      <c r="F107" s="558"/>
    </row>
    <row r="108" spans="1:8" ht="15">
      <c r="A108" s="31"/>
      <c r="B108" s="325"/>
      <c r="C108" s="34"/>
      <c r="D108" s="558" t="s">
        <v>292</v>
      </c>
      <c r="E108" s="558"/>
      <c r="F108" s="558"/>
    </row>
  </sheetData>
  <mergeCells count="17">
    <mergeCell ref="A94:E94"/>
    <mergeCell ref="A2:F2"/>
    <mergeCell ref="B99:F99"/>
    <mergeCell ref="B59:E59"/>
    <mergeCell ref="B101:E101"/>
    <mergeCell ref="A1:F1"/>
    <mergeCell ref="A4:F4"/>
    <mergeCell ref="A60:F60"/>
    <mergeCell ref="A81:F81"/>
    <mergeCell ref="B45:E45"/>
    <mergeCell ref="B57:E57"/>
    <mergeCell ref="A80:E80"/>
    <mergeCell ref="B102:E102"/>
    <mergeCell ref="B103:E103"/>
    <mergeCell ref="B105:E105"/>
    <mergeCell ref="D107:F107"/>
    <mergeCell ref="D108:F108"/>
  </mergeCells>
  <pageMargins left="0.70866141732283472" right="0.31496062992125984"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87"/>
  <sheetViews>
    <sheetView workbookViewId="0">
      <selection activeCell="F80" sqref="F80"/>
    </sheetView>
  </sheetViews>
  <sheetFormatPr defaultRowHeight="12.75"/>
  <cols>
    <col min="1" max="1" width="5.85546875" style="454" customWidth="1"/>
    <col min="2" max="2" width="49.42578125" customWidth="1"/>
    <col min="3" max="3" width="6.5703125" style="411" customWidth="1"/>
    <col min="4" max="4" width="6.5703125" style="370" bestFit="1" customWidth="1"/>
    <col min="5" max="5" width="11.5703125" style="370" customWidth="1"/>
    <col min="6" max="6" width="13.5703125" customWidth="1"/>
  </cols>
  <sheetData>
    <row r="2" spans="1:6">
      <c r="A2" s="443" t="s">
        <v>293</v>
      </c>
      <c r="B2" s="426" t="s">
        <v>294</v>
      </c>
      <c r="C2" s="401"/>
      <c r="D2" s="412"/>
      <c r="E2" s="412"/>
      <c r="F2" s="36"/>
    </row>
    <row r="3" spans="1:6" ht="25.5">
      <c r="A3" s="456" t="s">
        <v>295</v>
      </c>
      <c r="B3" s="37" t="s">
        <v>296</v>
      </c>
      <c r="C3" s="402" t="s">
        <v>297</v>
      </c>
      <c r="D3" s="413" t="s">
        <v>298</v>
      </c>
      <c r="E3" s="419" t="s">
        <v>299</v>
      </c>
      <c r="F3" s="37" t="s">
        <v>300</v>
      </c>
    </row>
    <row r="4" spans="1:6" ht="15">
      <c r="A4" s="569" t="s">
        <v>301</v>
      </c>
      <c r="B4" s="569"/>
      <c r="C4" s="569"/>
      <c r="D4" s="569"/>
      <c r="E4" s="569"/>
      <c r="F4" s="569"/>
    </row>
    <row r="5" spans="1:6" ht="15">
      <c r="A5" s="569" t="s">
        <v>302</v>
      </c>
      <c r="B5" s="569"/>
      <c r="C5" s="43"/>
      <c r="D5" s="38"/>
      <c r="E5" s="38"/>
      <c r="F5" s="38"/>
    </row>
    <row r="6" spans="1:6" ht="15">
      <c r="A6" s="444"/>
      <c r="B6" s="427"/>
      <c r="C6" s="403"/>
      <c r="D6" s="39"/>
      <c r="E6" s="39"/>
      <c r="F6" s="39"/>
    </row>
    <row r="7" spans="1:6" ht="30">
      <c r="A7" s="445" t="s">
        <v>7</v>
      </c>
      <c r="B7" s="428" t="s">
        <v>303</v>
      </c>
      <c r="C7" s="404" t="s">
        <v>136</v>
      </c>
      <c r="D7" s="414">
        <v>1</v>
      </c>
      <c r="E7" s="420"/>
      <c r="F7" s="61">
        <f>E7*D7</f>
        <v>0</v>
      </c>
    </row>
    <row r="8" spans="1:6" ht="15">
      <c r="A8" s="445"/>
      <c r="B8" s="428"/>
      <c r="C8" s="404"/>
      <c r="D8" s="414"/>
      <c r="E8" s="420"/>
      <c r="F8" s="61"/>
    </row>
    <row r="9" spans="1:6" ht="15">
      <c r="A9" s="445" t="s">
        <v>11</v>
      </c>
      <c r="B9" s="429" t="s">
        <v>304</v>
      </c>
      <c r="C9" s="404" t="s">
        <v>136</v>
      </c>
      <c r="D9" s="414">
        <v>1</v>
      </c>
      <c r="E9" s="420"/>
      <c r="F9" s="61">
        <f>E9*D9</f>
        <v>0</v>
      </c>
    </row>
    <row r="10" spans="1:6" ht="15">
      <c r="A10" s="445"/>
      <c r="B10" s="428"/>
      <c r="C10" s="404"/>
      <c r="D10" s="414"/>
      <c r="E10" s="420"/>
      <c r="F10" s="61"/>
    </row>
    <row r="11" spans="1:6" ht="30">
      <c r="A11" s="445" t="s">
        <v>134</v>
      </c>
      <c r="B11" s="428" t="s">
        <v>305</v>
      </c>
      <c r="C11" s="404" t="s">
        <v>136</v>
      </c>
      <c r="D11" s="414">
        <v>1</v>
      </c>
      <c r="E11" s="420"/>
      <c r="F11" s="61">
        <f>E11*D11</f>
        <v>0</v>
      </c>
    </row>
    <row r="12" spans="1:6" ht="15">
      <c r="A12" s="445"/>
      <c r="B12" s="428"/>
      <c r="C12" s="404"/>
      <c r="D12" s="414"/>
      <c r="E12" s="414"/>
      <c r="F12" s="61"/>
    </row>
    <row r="13" spans="1:6" ht="15">
      <c r="A13" s="446"/>
      <c r="B13" s="430"/>
      <c r="C13" s="402"/>
      <c r="D13" s="42"/>
      <c r="E13" s="42"/>
      <c r="F13" s="42"/>
    </row>
    <row r="14" spans="1:6" ht="15">
      <c r="A14" s="569" t="s">
        <v>302</v>
      </c>
      <c r="B14" s="569"/>
      <c r="C14" s="43"/>
      <c r="D14" s="396"/>
      <c r="E14" s="38"/>
      <c r="F14" s="455">
        <f>SUM(F7:F13)</f>
        <v>0</v>
      </c>
    </row>
    <row r="15" spans="1:6" ht="15">
      <c r="A15" s="447"/>
      <c r="B15" s="431"/>
      <c r="C15" s="405"/>
      <c r="D15" s="44"/>
      <c r="E15" s="44"/>
      <c r="F15" s="44"/>
    </row>
    <row r="16" spans="1:6" ht="15">
      <c r="A16" s="569" t="s">
        <v>306</v>
      </c>
      <c r="B16" s="569"/>
      <c r="C16" s="43"/>
      <c r="D16" s="396"/>
      <c r="E16" s="38"/>
      <c r="F16" s="38"/>
    </row>
    <row r="17" spans="1:6" ht="174.75" customHeight="1">
      <c r="A17" s="448" t="s">
        <v>137</v>
      </c>
      <c r="B17" s="432" t="s">
        <v>307</v>
      </c>
      <c r="C17" s="45"/>
      <c r="D17" s="415"/>
      <c r="E17" s="41"/>
      <c r="F17" s="40"/>
    </row>
    <row r="18" spans="1:6" ht="35.25" customHeight="1">
      <c r="A18" s="449" t="s">
        <v>14</v>
      </c>
      <c r="B18" s="432" t="s">
        <v>308</v>
      </c>
      <c r="C18" s="45"/>
      <c r="D18" s="415"/>
      <c r="E18" s="41"/>
      <c r="F18" s="40"/>
    </row>
    <row r="19" spans="1:6" ht="15">
      <c r="A19" s="448"/>
      <c r="B19" s="432" t="s">
        <v>309</v>
      </c>
      <c r="C19" s="45" t="s">
        <v>133</v>
      </c>
      <c r="D19" s="415">
        <v>24</v>
      </c>
      <c r="E19" s="41"/>
      <c r="F19" s="61">
        <f t="shared" ref="F19:F20" si="0">E19*D19</f>
        <v>0</v>
      </c>
    </row>
    <row r="20" spans="1:6" ht="15">
      <c r="A20" s="445"/>
      <c r="B20" s="432" t="s">
        <v>310</v>
      </c>
      <c r="C20" s="406" t="s">
        <v>133</v>
      </c>
      <c r="D20" s="415">
        <v>3</v>
      </c>
      <c r="E20" s="41"/>
      <c r="F20" s="61">
        <f t="shared" si="0"/>
        <v>0</v>
      </c>
    </row>
    <row r="21" spans="1:6" ht="15">
      <c r="A21" s="450"/>
      <c r="B21" s="432"/>
      <c r="C21" s="45"/>
      <c r="D21" s="41"/>
      <c r="E21" s="41"/>
      <c r="F21" s="46"/>
    </row>
    <row r="22" spans="1:6" ht="50.25" customHeight="1">
      <c r="A22" s="450" t="s">
        <v>18</v>
      </c>
      <c r="B22" s="432" t="s">
        <v>572</v>
      </c>
      <c r="C22" s="406" t="s">
        <v>12</v>
      </c>
      <c r="D22" s="41">
        <v>1</v>
      </c>
      <c r="E22" s="41"/>
      <c r="F22" s="46">
        <f>E22*D22</f>
        <v>0</v>
      </c>
    </row>
    <row r="23" spans="1:6" ht="15">
      <c r="A23" s="450"/>
      <c r="B23" s="432"/>
      <c r="C23" s="45"/>
      <c r="D23" s="41"/>
      <c r="E23" s="41"/>
      <c r="F23" s="46"/>
    </row>
    <row r="24" spans="1:6" ht="307.5" customHeight="1">
      <c r="A24" s="450" t="s">
        <v>21</v>
      </c>
      <c r="B24" s="432" t="s">
        <v>311</v>
      </c>
      <c r="C24" s="406" t="s">
        <v>12</v>
      </c>
      <c r="D24" s="41">
        <v>1</v>
      </c>
      <c r="E24" s="41"/>
      <c r="F24" s="46">
        <f>E24*D24</f>
        <v>0</v>
      </c>
    </row>
    <row r="25" spans="1:6" ht="15">
      <c r="A25" s="450"/>
      <c r="B25" s="432"/>
      <c r="C25" s="45"/>
      <c r="D25" s="41"/>
      <c r="E25" s="41"/>
      <c r="F25" s="46"/>
    </row>
    <row r="26" spans="1:6" ht="332.25" customHeight="1">
      <c r="A26" s="450" t="s">
        <v>23</v>
      </c>
      <c r="B26" s="433" t="s">
        <v>573</v>
      </c>
      <c r="C26" s="406" t="s">
        <v>12</v>
      </c>
      <c r="D26" s="41">
        <v>1</v>
      </c>
      <c r="E26" s="41"/>
      <c r="F26" s="46">
        <f>E26*D26</f>
        <v>0</v>
      </c>
    </row>
    <row r="27" spans="1:6" ht="15">
      <c r="A27" s="450"/>
      <c r="B27" s="432"/>
      <c r="C27" s="45"/>
      <c r="D27" s="41"/>
      <c r="E27" s="41"/>
      <c r="F27" s="46"/>
    </row>
    <row r="28" spans="1:6" ht="65.25" customHeight="1">
      <c r="A28" s="450" t="s">
        <v>24</v>
      </c>
      <c r="B28" s="432" t="s">
        <v>312</v>
      </c>
      <c r="C28" s="407" t="s">
        <v>12</v>
      </c>
      <c r="D28" s="61">
        <v>30</v>
      </c>
      <c r="E28" s="61"/>
      <c r="F28" s="59">
        <f>E28*D28</f>
        <v>0</v>
      </c>
    </row>
    <row r="29" spans="1:6" ht="15">
      <c r="A29" s="450"/>
      <c r="B29" s="432"/>
      <c r="C29" s="408"/>
      <c r="D29" s="416"/>
      <c r="E29" s="416"/>
      <c r="F29" s="55"/>
    </row>
    <row r="30" spans="1:6" ht="45" customHeight="1">
      <c r="A30" s="450" t="s">
        <v>26</v>
      </c>
      <c r="B30" s="432" t="s">
        <v>313</v>
      </c>
      <c r="C30" s="407" t="s">
        <v>12</v>
      </c>
      <c r="D30" s="61">
        <v>4</v>
      </c>
      <c r="E30" s="61"/>
      <c r="F30" s="59">
        <f>E30*D30</f>
        <v>0</v>
      </c>
    </row>
    <row r="31" spans="1:6" ht="15">
      <c r="A31" s="450"/>
      <c r="B31" s="432"/>
      <c r="C31" s="406"/>
      <c r="D31" s="41"/>
      <c r="E31" s="41"/>
      <c r="F31" s="46"/>
    </row>
    <row r="32" spans="1:6" ht="190.5" customHeight="1">
      <c r="A32" s="450" t="s">
        <v>29</v>
      </c>
      <c r="B32" s="434" t="s">
        <v>314</v>
      </c>
      <c r="C32" s="406" t="s">
        <v>12</v>
      </c>
      <c r="D32" s="41">
        <v>1</v>
      </c>
      <c r="E32" s="41"/>
      <c r="F32" s="46">
        <f>E32*D32</f>
        <v>0</v>
      </c>
    </row>
    <row r="33" spans="1:6" ht="15">
      <c r="A33" s="450"/>
      <c r="B33" s="432"/>
      <c r="C33" s="406"/>
      <c r="D33" s="41"/>
      <c r="E33" s="41"/>
      <c r="F33" s="46"/>
    </row>
    <row r="34" spans="1:6" ht="205.5" customHeight="1">
      <c r="A34" s="450" t="s">
        <v>31</v>
      </c>
      <c r="B34" s="432" t="s">
        <v>315</v>
      </c>
      <c r="C34" s="406" t="s">
        <v>12</v>
      </c>
      <c r="D34" s="41">
        <v>1</v>
      </c>
      <c r="E34" s="41"/>
      <c r="F34" s="46">
        <f>E34*D34</f>
        <v>0</v>
      </c>
    </row>
    <row r="35" spans="1:6" ht="15">
      <c r="A35" s="450"/>
      <c r="B35" s="432"/>
      <c r="C35" s="406"/>
      <c r="D35" s="41"/>
      <c r="E35" s="41"/>
      <c r="F35" s="46"/>
    </row>
    <row r="36" spans="1:6" ht="64.5" customHeight="1">
      <c r="A36" s="450" t="s">
        <v>34</v>
      </c>
      <c r="B36" s="435" t="s">
        <v>574</v>
      </c>
      <c r="C36" s="406" t="s">
        <v>133</v>
      </c>
      <c r="D36" s="41">
        <v>380</v>
      </c>
      <c r="E36" s="41"/>
      <c r="F36" s="46">
        <f>E36*D36</f>
        <v>0</v>
      </c>
    </row>
    <row r="37" spans="1:6" ht="15">
      <c r="A37" s="450"/>
      <c r="B37" s="436"/>
      <c r="C37" s="406"/>
      <c r="D37" s="41"/>
      <c r="E37" s="41"/>
      <c r="F37" s="46"/>
    </row>
    <row r="38" spans="1:6" ht="48.75" customHeight="1">
      <c r="A38" s="450" t="s">
        <v>40</v>
      </c>
      <c r="B38" s="435" t="s">
        <v>571</v>
      </c>
      <c r="C38" s="406"/>
      <c r="D38" s="41"/>
      <c r="E38" s="41"/>
      <c r="F38" s="46"/>
    </row>
    <row r="39" spans="1:6" ht="15">
      <c r="A39" s="450"/>
      <c r="B39" s="437" t="s">
        <v>316</v>
      </c>
      <c r="C39" s="406" t="s">
        <v>12</v>
      </c>
      <c r="D39" s="41">
        <v>4</v>
      </c>
      <c r="E39" s="41"/>
      <c r="F39" s="46">
        <f t="shared" ref="F39:F44" si="1">E39*D39</f>
        <v>0</v>
      </c>
    </row>
    <row r="40" spans="1:6" ht="15">
      <c r="A40" s="450"/>
      <c r="B40" s="437" t="s">
        <v>317</v>
      </c>
      <c r="C40" s="406" t="s">
        <v>12</v>
      </c>
      <c r="D40" s="41">
        <v>6</v>
      </c>
      <c r="E40" s="41"/>
      <c r="F40" s="46">
        <f t="shared" si="1"/>
        <v>0</v>
      </c>
    </row>
    <row r="41" spans="1:6" ht="15">
      <c r="A41" s="450"/>
      <c r="B41" s="437" t="s">
        <v>318</v>
      </c>
      <c r="C41" s="406" t="s">
        <v>12</v>
      </c>
      <c r="D41" s="41">
        <v>2</v>
      </c>
      <c r="E41" s="41"/>
      <c r="F41" s="46">
        <f t="shared" si="1"/>
        <v>0</v>
      </c>
    </row>
    <row r="42" spans="1:6" ht="15">
      <c r="A42" s="450"/>
      <c r="B42" s="437" t="s">
        <v>319</v>
      </c>
      <c r="C42" s="406" t="s">
        <v>12</v>
      </c>
      <c r="D42" s="41">
        <v>1</v>
      </c>
      <c r="E42" s="41"/>
      <c r="F42" s="46">
        <f t="shared" si="1"/>
        <v>0</v>
      </c>
    </row>
    <row r="43" spans="1:6" ht="15">
      <c r="A43" s="450"/>
      <c r="B43" s="437" t="s">
        <v>320</v>
      </c>
      <c r="C43" s="406" t="s">
        <v>12</v>
      </c>
      <c r="D43" s="41">
        <v>1</v>
      </c>
      <c r="E43" s="41"/>
      <c r="F43" s="46">
        <f t="shared" si="1"/>
        <v>0</v>
      </c>
    </row>
    <row r="44" spans="1:6" ht="15">
      <c r="A44" s="450"/>
      <c r="B44" s="437" t="s">
        <v>321</v>
      </c>
      <c r="C44" s="406" t="s">
        <v>12</v>
      </c>
      <c r="D44" s="41">
        <v>1</v>
      </c>
      <c r="E44" s="41"/>
      <c r="F44" s="46">
        <f t="shared" si="1"/>
        <v>0</v>
      </c>
    </row>
    <row r="45" spans="1:6" ht="15">
      <c r="A45" s="450"/>
      <c r="B45" s="437"/>
      <c r="C45" s="406"/>
      <c r="D45" s="41"/>
      <c r="E45" s="41"/>
      <c r="F45" s="46"/>
    </row>
    <row r="46" spans="1:6" ht="127.5" customHeight="1">
      <c r="A46" s="450" t="s">
        <v>322</v>
      </c>
      <c r="B46" s="435" t="s">
        <v>575</v>
      </c>
      <c r="C46" s="406" t="s">
        <v>12</v>
      </c>
      <c r="D46" s="41">
        <v>15</v>
      </c>
      <c r="E46" s="41"/>
      <c r="F46" s="46">
        <f>E46*D46</f>
        <v>0</v>
      </c>
    </row>
    <row r="47" spans="1:6" ht="15">
      <c r="A47" s="450"/>
      <c r="B47" s="436"/>
      <c r="C47" s="406"/>
      <c r="D47" s="41"/>
      <c r="E47" s="41"/>
      <c r="F47" s="46"/>
    </row>
    <row r="48" spans="1:6" ht="50.25" customHeight="1">
      <c r="A48" s="450" t="s">
        <v>323</v>
      </c>
      <c r="B48" s="435" t="s">
        <v>576</v>
      </c>
      <c r="C48" s="407" t="s">
        <v>12</v>
      </c>
      <c r="D48" s="61">
        <v>15</v>
      </c>
      <c r="E48" s="61"/>
      <c r="F48" s="59">
        <f>E48*D48</f>
        <v>0</v>
      </c>
    </row>
    <row r="49" spans="1:6" ht="15">
      <c r="A49" s="450"/>
      <c r="B49" s="436"/>
      <c r="C49" s="406"/>
      <c r="D49" s="41"/>
      <c r="E49" s="41"/>
      <c r="F49" s="46"/>
    </row>
    <row r="50" spans="1:6" ht="15">
      <c r="A50" s="450" t="s">
        <v>135</v>
      </c>
      <c r="B50" s="432" t="s">
        <v>324</v>
      </c>
      <c r="C50" s="406" t="s">
        <v>136</v>
      </c>
      <c r="D50" s="41">
        <v>1</v>
      </c>
      <c r="E50" s="41"/>
      <c r="F50" s="46">
        <f>E50*D50</f>
        <v>0</v>
      </c>
    </row>
    <row r="51" spans="1:6" ht="15">
      <c r="A51" s="445"/>
      <c r="B51" s="436"/>
      <c r="C51" s="45"/>
      <c r="D51" s="415"/>
      <c r="E51" s="41"/>
      <c r="F51" s="41"/>
    </row>
    <row r="52" spans="1:6" ht="15">
      <c r="A52" s="569" t="s">
        <v>306</v>
      </c>
      <c r="B52" s="569"/>
      <c r="C52" s="43"/>
      <c r="D52" s="396"/>
      <c r="E52" s="38"/>
      <c r="F52" s="47">
        <f>SUM(F17:F50)</f>
        <v>0</v>
      </c>
    </row>
    <row r="53" spans="1:6" ht="15">
      <c r="A53" s="445"/>
      <c r="B53" s="436"/>
      <c r="C53" s="45"/>
      <c r="D53" s="415"/>
      <c r="E53" s="41"/>
      <c r="F53" s="41"/>
    </row>
    <row r="54" spans="1:6" ht="15">
      <c r="A54" s="569" t="s">
        <v>503</v>
      </c>
      <c r="B54" s="569"/>
      <c r="C54" s="43"/>
      <c r="D54" s="396"/>
      <c r="E54" s="38"/>
      <c r="F54" s="48"/>
    </row>
    <row r="55" spans="1:6" ht="15">
      <c r="A55" s="451"/>
      <c r="B55" s="438"/>
      <c r="C55" s="56"/>
      <c r="D55" s="399"/>
      <c r="E55" s="421"/>
      <c r="F55" s="57"/>
    </row>
    <row r="56" spans="1:6" ht="30">
      <c r="A56" s="452" t="s">
        <v>45</v>
      </c>
      <c r="B56" s="439" t="s">
        <v>325</v>
      </c>
      <c r="C56" s="409" t="s">
        <v>136</v>
      </c>
      <c r="D56" s="400">
        <v>1</v>
      </c>
      <c r="E56" s="422"/>
      <c r="F56" s="60">
        <f>E56*D56</f>
        <v>0</v>
      </c>
    </row>
    <row r="57" spans="1:6" ht="15">
      <c r="A57" s="451"/>
      <c r="B57" s="440"/>
      <c r="C57" s="409"/>
      <c r="D57" s="400"/>
      <c r="E57" s="422"/>
      <c r="F57" s="60"/>
    </row>
    <row r="58" spans="1:6" ht="15">
      <c r="A58" s="452" t="s">
        <v>46</v>
      </c>
      <c r="B58" s="439" t="s">
        <v>326</v>
      </c>
      <c r="C58" s="409" t="s">
        <v>136</v>
      </c>
      <c r="D58" s="400">
        <v>1</v>
      </c>
      <c r="E58" s="422"/>
      <c r="F58" s="60">
        <f>E58*D58</f>
        <v>0</v>
      </c>
    </row>
    <row r="59" spans="1:6" ht="15">
      <c r="A59" s="446"/>
      <c r="B59" s="441"/>
      <c r="C59" s="404"/>
      <c r="D59" s="397"/>
      <c r="E59" s="423"/>
      <c r="F59" s="60"/>
    </row>
    <row r="60" spans="1:6" ht="15">
      <c r="A60" s="445" t="s">
        <v>51</v>
      </c>
      <c r="B60" s="442" t="s">
        <v>327</v>
      </c>
      <c r="C60" s="404" t="s">
        <v>136</v>
      </c>
      <c r="D60" s="397">
        <v>1</v>
      </c>
      <c r="E60" s="423"/>
      <c r="F60" s="60">
        <f>E60*D60</f>
        <v>0</v>
      </c>
    </row>
    <row r="61" spans="1:6" ht="15">
      <c r="A61" s="446"/>
      <c r="B61" s="430"/>
      <c r="C61" s="402"/>
      <c r="D61" s="395"/>
      <c r="E61" s="424"/>
      <c r="F61" s="49"/>
    </row>
    <row r="62" spans="1:6" ht="15">
      <c r="A62" s="569" t="s">
        <v>503</v>
      </c>
      <c r="B62" s="569"/>
      <c r="C62" s="43"/>
      <c r="D62" s="396"/>
      <c r="E62" s="38"/>
      <c r="F62" s="47">
        <f>SUM(F56:F60)</f>
        <v>0</v>
      </c>
    </row>
    <row r="63" spans="1:6" ht="15">
      <c r="A63" s="451"/>
      <c r="B63" s="438"/>
      <c r="C63" s="56"/>
      <c r="D63" s="399"/>
      <c r="E63" s="421"/>
      <c r="F63" s="58"/>
    </row>
    <row r="64" spans="1:6" ht="15">
      <c r="A64" s="451"/>
      <c r="B64" s="438"/>
      <c r="C64" s="56"/>
      <c r="D64" s="399"/>
      <c r="E64" s="421"/>
      <c r="F64" s="58"/>
    </row>
    <row r="65" spans="1:6" ht="15">
      <c r="A65" s="451"/>
      <c r="B65" s="438"/>
      <c r="C65" s="56"/>
      <c r="D65" s="399"/>
      <c r="E65" s="421"/>
      <c r="F65" s="58"/>
    </row>
    <row r="66" spans="1:6" ht="15">
      <c r="A66" s="445"/>
      <c r="B66" s="429"/>
      <c r="C66" s="45"/>
      <c r="D66" s="398"/>
      <c r="E66" s="40"/>
      <c r="F66" s="41"/>
    </row>
    <row r="67" spans="1:6" ht="15">
      <c r="A67" s="445"/>
      <c r="B67" s="429"/>
      <c r="C67" s="45"/>
      <c r="D67" s="398"/>
      <c r="E67" s="40"/>
      <c r="F67" s="41"/>
    </row>
    <row r="68" spans="1:6" ht="15">
      <c r="A68" s="445"/>
      <c r="B68" s="429"/>
      <c r="C68" s="45"/>
      <c r="D68" s="398"/>
      <c r="E68" s="40"/>
      <c r="F68" s="41"/>
    </row>
    <row r="69" spans="1:6" ht="15">
      <c r="A69" s="445"/>
      <c r="B69" s="429"/>
      <c r="C69" s="45"/>
      <c r="D69" s="398"/>
      <c r="E69" s="40"/>
      <c r="F69" s="41"/>
    </row>
    <row r="70" spans="1:6" ht="15">
      <c r="A70" s="445"/>
      <c r="B70" s="429"/>
      <c r="C70" s="45"/>
      <c r="D70" s="398"/>
      <c r="E70" s="40"/>
      <c r="F70" s="41"/>
    </row>
    <row r="71" spans="1:6" ht="15">
      <c r="A71" s="569" t="s">
        <v>328</v>
      </c>
      <c r="B71" s="569"/>
      <c r="C71" s="43"/>
      <c r="D71" s="396"/>
      <c r="E71" s="38"/>
      <c r="F71" s="48"/>
    </row>
    <row r="72" spans="1:6" ht="14.25">
      <c r="A72" s="450"/>
      <c r="B72" s="436"/>
      <c r="C72" s="406"/>
      <c r="D72" s="417"/>
      <c r="E72" s="417"/>
      <c r="F72" s="50"/>
    </row>
    <row r="73" spans="1:6" ht="15">
      <c r="A73" s="569" t="s">
        <v>302</v>
      </c>
      <c r="B73" s="569"/>
      <c r="C73" s="410"/>
      <c r="D73" s="418"/>
      <c r="E73" s="425"/>
      <c r="F73" s="51">
        <f>F14</f>
        <v>0</v>
      </c>
    </row>
    <row r="74" spans="1:6" ht="14.25">
      <c r="A74" s="450"/>
      <c r="B74" s="436"/>
      <c r="C74" s="406"/>
      <c r="D74" s="417"/>
      <c r="E74" s="417"/>
      <c r="F74" s="50"/>
    </row>
    <row r="75" spans="1:6" ht="15">
      <c r="A75" s="569" t="s">
        <v>306</v>
      </c>
      <c r="B75" s="569"/>
      <c r="C75" s="410"/>
      <c r="D75" s="418"/>
      <c r="E75" s="425"/>
      <c r="F75" s="52">
        <f>F52</f>
        <v>0</v>
      </c>
    </row>
    <row r="76" spans="1:6" ht="14.25">
      <c r="A76" s="450"/>
      <c r="B76" s="436"/>
      <c r="C76" s="406"/>
      <c r="D76" s="417"/>
      <c r="E76" s="417"/>
      <c r="F76" s="53"/>
    </row>
    <row r="77" spans="1:6" ht="15">
      <c r="A77" s="569" t="s">
        <v>503</v>
      </c>
      <c r="B77" s="569"/>
      <c r="C77" s="43"/>
      <c r="D77" s="396"/>
      <c r="E77" s="38"/>
      <c r="F77" s="47">
        <f>F62</f>
        <v>0</v>
      </c>
    </row>
    <row r="78" spans="1:6" ht="15">
      <c r="A78" s="451"/>
      <c r="B78" s="438"/>
      <c r="C78" s="56"/>
      <c r="D78" s="399"/>
      <c r="E78" s="421"/>
      <c r="F78" s="58"/>
    </row>
    <row r="79" spans="1:6" ht="14.25">
      <c r="A79" s="450"/>
      <c r="B79" s="436"/>
      <c r="C79" s="406"/>
      <c r="D79" s="417"/>
      <c r="E79" s="417"/>
      <c r="F79" s="50"/>
    </row>
    <row r="80" spans="1:6" ht="18.75">
      <c r="A80" s="453"/>
      <c r="B80" s="570" t="s">
        <v>329</v>
      </c>
      <c r="C80" s="570"/>
      <c r="D80" s="570"/>
      <c r="E80" s="570"/>
      <c r="F80" s="54">
        <f>SUM(F73:F79)</f>
        <v>0</v>
      </c>
    </row>
    <row r="81" spans="1:6" ht="14.25">
      <c r="A81" s="450"/>
      <c r="B81" s="436"/>
      <c r="C81" s="406"/>
      <c r="D81" s="417"/>
      <c r="E81" s="417"/>
      <c r="F81" s="35"/>
    </row>
    <row r="82" spans="1:6" ht="14.25">
      <c r="A82" s="450"/>
      <c r="B82" s="436"/>
      <c r="C82" s="406"/>
      <c r="D82" s="417"/>
      <c r="E82" s="417"/>
      <c r="F82" s="35"/>
    </row>
    <row r="83" spans="1:6" ht="14.25">
      <c r="A83" s="450"/>
      <c r="B83" s="436"/>
      <c r="C83" s="406"/>
      <c r="D83" s="417"/>
      <c r="E83" s="417"/>
      <c r="F83" s="35"/>
    </row>
    <row r="84" spans="1:6" ht="14.25">
      <c r="A84" s="450"/>
      <c r="B84" s="436"/>
      <c r="C84" s="406"/>
      <c r="D84" s="417"/>
      <c r="E84" s="417"/>
      <c r="F84" s="35"/>
    </row>
    <row r="85" spans="1:6" ht="14.25">
      <c r="A85" s="450"/>
      <c r="B85" s="436"/>
      <c r="C85" s="406"/>
      <c r="D85" s="417"/>
      <c r="E85" s="417"/>
      <c r="F85" s="35"/>
    </row>
    <row r="86" spans="1:6" ht="14.25">
      <c r="A86" s="450"/>
      <c r="B86" s="436"/>
      <c r="C86" s="406"/>
      <c r="D86" s="417"/>
      <c r="E86" s="417"/>
      <c r="F86" s="35"/>
    </row>
    <row r="87" spans="1:6" ht="14.25">
      <c r="A87" s="450"/>
      <c r="B87" s="436"/>
      <c r="C87" s="406"/>
      <c r="D87" s="417"/>
      <c r="E87" s="417"/>
      <c r="F87" s="35"/>
    </row>
  </sheetData>
  <mergeCells count="12">
    <mergeCell ref="B80:E80"/>
    <mergeCell ref="A54:B54"/>
    <mergeCell ref="A62:B62"/>
    <mergeCell ref="A71:B71"/>
    <mergeCell ref="A73:B73"/>
    <mergeCell ref="A75:B75"/>
    <mergeCell ref="A77:B77"/>
    <mergeCell ref="A4:F4"/>
    <mergeCell ref="A5:B5"/>
    <mergeCell ref="A14:B14"/>
    <mergeCell ref="A16:B16"/>
    <mergeCell ref="A52:B52"/>
  </mergeCells>
  <pageMargins left="0.70866141732283472" right="0.31496062992125984"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259"/>
  <sheetViews>
    <sheetView topLeftCell="A182" workbookViewId="0">
      <selection activeCell="J41" sqref="J41"/>
    </sheetView>
  </sheetViews>
  <sheetFormatPr defaultRowHeight="12.75"/>
  <cols>
    <col min="1" max="1" width="5.28515625" bestFit="1" customWidth="1"/>
    <col min="2" max="2" width="50.85546875" customWidth="1"/>
    <col min="3" max="3" width="6.5703125" bestFit="1" customWidth="1"/>
    <col min="4" max="4" width="6.28515625" customWidth="1"/>
    <col min="5" max="5" width="11" customWidth="1"/>
    <col min="6" max="6" width="13.85546875" bestFit="1" customWidth="1"/>
  </cols>
  <sheetData>
    <row r="2" spans="1:6">
      <c r="A2" s="571"/>
      <c r="B2" s="572"/>
      <c r="C2" s="573"/>
      <c r="D2" s="63"/>
      <c r="E2" s="64" t="s">
        <v>332</v>
      </c>
      <c r="F2" s="63" t="s">
        <v>333</v>
      </c>
    </row>
    <row r="3" spans="1:6">
      <c r="A3" s="574" t="s">
        <v>334</v>
      </c>
      <c r="B3" s="575"/>
      <c r="C3" s="575"/>
      <c r="D3" s="63"/>
      <c r="E3" s="64" t="s">
        <v>335</v>
      </c>
      <c r="F3" s="63" t="s">
        <v>336</v>
      </c>
    </row>
    <row r="4" spans="1:6" ht="25.5">
      <c r="A4" s="65" t="s">
        <v>337</v>
      </c>
      <c r="B4" s="458" t="s">
        <v>338</v>
      </c>
      <c r="C4" s="66" t="s">
        <v>339</v>
      </c>
      <c r="D4" s="66" t="s">
        <v>340</v>
      </c>
      <c r="E4" s="67" t="s">
        <v>341</v>
      </c>
      <c r="F4" s="67" t="s">
        <v>342</v>
      </c>
    </row>
    <row r="5" spans="1:6" ht="15">
      <c r="A5" s="69"/>
      <c r="B5" s="70"/>
      <c r="C5" s="71"/>
      <c r="D5" s="71"/>
      <c r="E5" s="72"/>
      <c r="F5" s="73"/>
    </row>
    <row r="6" spans="1:6" ht="15">
      <c r="A6" s="69"/>
      <c r="B6" s="459" t="s">
        <v>343</v>
      </c>
      <c r="C6" s="71"/>
      <c r="D6" s="71"/>
      <c r="E6" s="72"/>
      <c r="F6" s="73"/>
    </row>
    <row r="7" spans="1:6" ht="15">
      <c r="A7" s="69"/>
      <c r="B7" s="70"/>
      <c r="C7" s="71"/>
      <c r="D7" s="71"/>
      <c r="E7" s="72"/>
      <c r="F7" s="73"/>
    </row>
    <row r="8" spans="1:6" ht="15">
      <c r="A8" s="69"/>
      <c r="B8" s="70" t="s">
        <v>344</v>
      </c>
      <c r="C8" s="71"/>
      <c r="D8" s="71"/>
      <c r="E8" s="72"/>
      <c r="F8" s="73"/>
    </row>
    <row r="9" spans="1:6" ht="15">
      <c r="A9" s="69"/>
      <c r="B9" s="70"/>
      <c r="C9" s="71"/>
      <c r="D9" s="71"/>
      <c r="E9" s="72"/>
      <c r="F9" s="73"/>
    </row>
    <row r="10" spans="1:6" ht="51">
      <c r="A10" s="74" t="s">
        <v>90</v>
      </c>
      <c r="B10" s="460" t="s">
        <v>345</v>
      </c>
      <c r="C10" s="75" t="s">
        <v>346</v>
      </c>
      <c r="D10" s="75">
        <v>1</v>
      </c>
      <c r="E10" s="76"/>
      <c r="F10" s="76">
        <f>D10*E10</f>
        <v>0</v>
      </c>
    </row>
    <row r="11" spans="1:6">
      <c r="A11" s="74"/>
      <c r="B11" s="460"/>
      <c r="C11" s="75"/>
      <c r="D11" s="75"/>
      <c r="E11" s="77"/>
      <c r="F11" s="76"/>
    </row>
    <row r="12" spans="1:6">
      <c r="A12" s="74"/>
      <c r="B12" s="460"/>
      <c r="C12" s="75"/>
      <c r="D12" s="75"/>
      <c r="E12" s="77"/>
      <c r="F12" s="76"/>
    </row>
    <row r="13" spans="1:6" ht="38.25">
      <c r="A13" s="74" t="s">
        <v>92</v>
      </c>
      <c r="B13" s="460" t="s">
        <v>347</v>
      </c>
      <c r="C13" s="75"/>
      <c r="D13" s="75"/>
      <c r="E13" s="77"/>
      <c r="F13" s="76"/>
    </row>
    <row r="14" spans="1:6">
      <c r="A14" s="74"/>
      <c r="B14" s="460" t="s">
        <v>348</v>
      </c>
      <c r="C14" s="75" t="s">
        <v>12</v>
      </c>
      <c r="D14" s="75">
        <v>1</v>
      </c>
      <c r="E14" s="77"/>
      <c r="F14" s="76">
        <f t="shared" ref="F14:F21" si="0">D14*E14</f>
        <v>0</v>
      </c>
    </row>
    <row r="15" spans="1:6">
      <c r="A15" s="74"/>
      <c r="B15" s="460" t="s">
        <v>349</v>
      </c>
      <c r="C15" s="75" t="s">
        <v>12</v>
      </c>
      <c r="D15" s="75">
        <v>1</v>
      </c>
      <c r="E15" s="77"/>
      <c r="F15" s="76">
        <f t="shared" si="0"/>
        <v>0</v>
      </c>
    </row>
    <row r="16" spans="1:6">
      <c r="A16" s="74"/>
      <c r="B16" s="460" t="s">
        <v>350</v>
      </c>
      <c r="C16" s="75" t="s">
        <v>12</v>
      </c>
      <c r="D16" s="75">
        <v>1</v>
      </c>
      <c r="E16" s="77"/>
      <c r="F16" s="76">
        <f t="shared" si="0"/>
        <v>0</v>
      </c>
    </row>
    <row r="17" spans="1:6" ht="15">
      <c r="A17" s="69"/>
      <c r="B17" s="460" t="s">
        <v>351</v>
      </c>
      <c r="C17" s="75" t="s">
        <v>12</v>
      </c>
      <c r="D17" s="75">
        <v>15</v>
      </c>
      <c r="E17" s="77"/>
      <c r="F17" s="76">
        <f t="shared" si="0"/>
        <v>0</v>
      </c>
    </row>
    <row r="18" spans="1:6" ht="15">
      <c r="A18" s="69"/>
      <c r="B18" s="460" t="s">
        <v>352</v>
      </c>
      <c r="C18" s="75" t="s">
        <v>12</v>
      </c>
      <c r="D18" s="75">
        <v>13</v>
      </c>
      <c r="E18" s="77"/>
      <c r="F18" s="76">
        <f t="shared" si="0"/>
        <v>0</v>
      </c>
    </row>
    <row r="19" spans="1:6" ht="30.75" customHeight="1">
      <c r="A19" s="69"/>
      <c r="B19" s="79" t="s">
        <v>353</v>
      </c>
      <c r="C19" s="71" t="s">
        <v>12</v>
      </c>
      <c r="D19" s="71">
        <v>1</v>
      </c>
      <c r="E19" s="77"/>
      <c r="F19" s="76">
        <f t="shared" si="0"/>
        <v>0</v>
      </c>
    </row>
    <row r="20" spans="1:6">
      <c r="A20" s="80"/>
      <c r="B20" s="461" t="s">
        <v>354</v>
      </c>
      <c r="C20" s="81" t="s">
        <v>12</v>
      </c>
      <c r="D20" s="75">
        <v>1</v>
      </c>
      <c r="E20" s="77"/>
      <c r="F20" s="76">
        <f t="shared" si="0"/>
        <v>0</v>
      </c>
    </row>
    <row r="21" spans="1:6" ht="63.75">
      <c r="A21" s="74"/>
      <c r="B21" s="462" t="s">
        <v>355</v>
      </c>
      <c r="C21" s="75" t="s">
        <v>356</v>
      </c>
      <c r="D21" s="75">
        <v>1</v>
      </c>
      <c r="E21" s="77"/>
      <c r="F21" s="76">
        <f t="shared" si="0"/>
        <v>0</v>
      </c>
    </row>
    <row r="22" spans="1:6" ht="15">
      <c r="A22" s="69"/>
      <c r="B22" s="70"/>
      <c r="C22" s="520"/>
      <c r="D22" s="520"/>
      <c r="E22" s="521"/>
      <c r="F22" s="521"/>
    </row>
    <row r="23" spans="1:6" ht="15" customHeight="1">
      <c r="A23" s="82"/>
      <c r="B23" s="578" t="s">
        <v>357</v>
      </c>
      <c r="C23" s="578"/>
      <c r="D23" s="578"/>
      <c r="E23" s="578"/>
      <c r="F23" s="83">
        <f>SUM(F10:F21)</f>
        <v>0</v>
      </c>
    </row>
    <row r="24" spans="1:6">
      <c r="A24" s="82"/>
      <c r="B24" s="463"/>
      <c r="C24" s="82"/>
      <c r="D24" s="63"/>
      <c r="E24" s="82"/>
      <c r="F24" s="78"/>
    </row>
    <row r="25" spans="1:6">
      <c r="A25" s="82"/>
      <c r="B25" s="463"/>
      <c r="C25" s="82"/>
      <c r="D25" s="63"/>
      <c r="E25" s="82"/>
      <c r="F25" s="84"/>
    </row>
    <row r="26" spans="1:6">
      <c r="A26" s="571"/>
      <c r="B26" s="572"/>
      <c r="C26" s="573"/>
      <c r="D26" s="63"/>
      <c r="E26" s="64" t="s">
        <v>332</v>
      </c>
      <c r="F26" s="63" t="s">
        <v>333</v>
      </c>
    </row>
    <row r="27" spans="1:6">
      <c r="A27" s="574" t="s">
        <v>334</v>
      </c>
      <c r="B27" s="575"/>
      <c r="C27" s="575"/>
      <c r="D27" s="63"/>
      <c r="E27" s="64" t="s">
        <v>335</v>
      </c>
      <c r="F27" s="63" t="s">
        <v>336</v>
      </c>
    </row>
    <row r="28" spans="1:6" ht="25.5">
      <c r="A28" s="65" t="s">
        <v>337</v>
      </c>
      <c r="B28" s="458" t="s">
        <v>338</v>
      </c>
      <c r="C28" s="66" t="s">
        <v>339</v>
      </c>
      <c r="D28" s="66" t="s">
        <v>340</v>
      </c>
      <c r="E28" s="67" t="s">
        <v>341</v>
      </c>
      <c r="F28" s="67" t="s">
        <v>342</v>
      </c>
    </row>
    <row r="29" spans="1:6">
      <c r="A29" s="82"/>
      <c r="B29" s="463"/>
      <c r="C29" s="82"/>
      <c r="D29" s="82"/>
      <c r="E29" s="82"/>
      <c r="F29" s="82"/>
    </row>
    <row r="30" spans="1:6" ht="15">
      <c r="A30" s="85"/>
      <c r="B30" s="464" t="s">
        <v>358</v>
      </c>
      <c r="C30" s="86"/>
      <c r="D30" s="86"/>
      <c r="E30" s="87"/>
      <c r="F30" s="68"/>
    </row>
    <row r="31" spans="1:6">
      <c r="A31" s="88"/>
      <c r="B31" s="465"/>
      <c r="C31" s="89"/>
      <c r="D31" s="89"/>
      <c r="E31" s="76"/>
      <c r="F31" s="76"/>
    </row>
    <row r="32" spans="1:6">
      <c r="A32" s="88"/>
      <c r="B32" s="464" t="s">
        <v>359</v>
      </c>
      <c r="C32" s="89"/>
      <c r="D32" s="89"/>
      <c r="E32" s="76"/>
      <c r="F32" s="76"/>
    </row>
    <row r="33" spans="1:6">
      <c r="A33" s="88"/>
      <c r="B33" s="465"/>
      <c r="C33" s="89"/>
      <c r="D33" s="89"/>
      <c r="E33" s="76"/>
      <c r="F33" s="76"/>
    </row>
    <row r="34" spans="1:6" ht="51">
      <c r="A34" s="88" t="s">
        <v>90</v>
      </c>
      <c r="B34" s="498" t="s">
        <v>619</v>
      </c>
      <c r="C34" s="90" t="s">
        <v>12</v>
      </c>
      <c r="D34" s="90">
        <v>8</v>
      </c>
      <c r="E34" s="76"/>
      <c r="F34" s="76">
        <f>D34*E34</f>
        <v>0</v>
      </c>
    </row>
    <row r="35" spans="1:6">
      <c r="A35" s="88"/>
      <c r="B35" s="467"/>
      <c r="C35" s="90"/>
      <c r="D35" s="90"/>
      <c r="E35" s="76"/>
      <c r="F35" s="76"/>
    </row>
    <row r="36" spans="1:6" s="333" customFormat="1" ht="59.25" customHeight="1">
      <c r="A36" s="74" t="s">
        <v>92</v>
      </c>
      <c r="B36" s="499" t="s">
        <v>639</v>
      </c>
      <c r="C36" s="92" t="s">
        <v>12</v>
      </c>
      <c r="D36" s="92">
        <v>10</v>
      </c>
      <c r="E36" s="76"/>
      <c r="F36" s="76">
        <f>D36*E36</f>
        <v>0</v>
      </c>
    </row>
    <row r="37" spans="1:6">
      <c r="A37" s="91"/>
      <c r="B37" s="93"/>
      <c r="C37" s="92"/>
      <c r="D37" s="92"/>
      <c r="E37" s="76"/>
      <c r="F37" s="77"/>
    </row>
    <row r="38" spans="1:6" s="333" customFormat="1" ht="57.75" customHeight="1">
      <c r="A38" s="74" t="s">
        <v>96</v>
      </c>
      <c r="B38" s="499" t="s">
        <v>640</v>
      </c>
      <c r="C38" s="92" t="s">
        <v>12</v>
      </c>
      <c r="D38" s="92">
        <v>6</v>
      </c>
      <c r="E38" s="76"/>
      <c r="F38" s="76">
        <f t="shared" ref="F38" si="1">D38*E38</f>
        <v>0</v>
      </c>
    </row>
    <row r="39" spans="1:6" s="333" customFormat="1" ht="15" customHeight="1">
      <c r="A39" s="74"/>
      <c r="B39" s="499"/>
      <c r="C39" s="500"/>
      <c r="D39" s="500"/>
      <c r="E39" s="501"/>
      <c r="F39" s="501"/>
    </row>
    <row r="40" spans="1:6">
      <c r="A40" s="91"/>
      <c r="B40" s="466" t="s">
        <v>360</v>
      </c>
      <c r="C40" s="92" t="s">
        <v>12</v>
      </c>
      <c r="D40" s="92">
        <v>12</v>
      </c>
      <c r="E40" s="76"/>
      <c r="F40" s="77"/>
    </row>
    <row r="41" spans="1:6">
      <c r="A41" s="91"/>
      <c r="B41" s="466" t="s">
        <v>361</v>
      </c>
      <c r="C41" s="92" t="s">
        <v>12</v>
      </c>
      <c r="D41" s="92">
        <v>6</v>
      </c>
      <c r="E41" s="76"/>
      <c r="F41" s="77"/>
    </row>
    <row r="42" spans="1:6" ht="15">
      <c r="A42" s="91"/>
      <c r="B42" s="466"/>
      <c r="C42" s="92"/>
      <c r="D42" s="92"/>
      <c r="E42" s="94"/>
      <c r="F42" s="77"/>
    </row>
    <row r="43" spans="1:6" s="333" customFormat="1" ht="55.5" customHeight="1">
      <c r="A43" s="74" t="s">
        <v>98</v>
      </c>
      <c r="B43" s="499" t="s">
        <v>635</v>
      </c>
      <c r="C43" s="92" t="s">
        <v>12</v>
      </c>
      <c r="D43" s="92">
        <v>5</v>
      </c>
      <c r="E43" s="76"/>
      <c r="F43" s="76">
        <f t="shared" ref="F43" si="2">D43*E43</f>
        <v>0</v>
      </c>
    </row>
    <row r="44" spans="1:6" s="333" customFormat="1" ht="14.25" customHeight="1">
      <c r="A44" s="74"/>
      <c r="B44" s="499"/>
      <c r="C44" s="92"/>
      <c r="D44" s="92"/>
      <c r="E44" s="76"/>
      <c r="F44" s="76"/>
    </row>
    <row r="45" spans="1:6">
      <c r="A45" s="91"/>
      <c r="B45" s="466" t="s">
        <v>362</v>
      </c>
      <c r="C45" s="92" t="s">
        <v>12</v>
      </c>
      <c r="D45" s="92">
        <v>10</v>
      </c>
      <c r="E45" s="76"/>
      <c r="F45" s="77"/>
    </row>
    <row r="46" spans="1:6">
      <c r="A46" s="91"/>
      <c r="B46" s="466" t="s">
        <v>361</v>
      </c>
      <c r="C46" s="92" t="s">
        <v>12</v>
      </c>
      <c r="D46" s="92">
        <v>5</v>
      </c>
      <c r="E46" s="76"/>
      <c r="F46" s="77"/>
    </row>
    <row r="47" spans="1:6">
      <c r="A47" s="91"/>
      <c r="B47" s="466"/>
      <c r="C47" s="92"/>
      <c r="D47" s="92"/>
      <c r="E47" s="76"/>
      <c r="F47" s="77"/>
    </row>
    <row r="48" spans="1:6" ht="52.5" customHeight="1">
      <c r="A48" s="91" t="s">
        <v>100</v>
      </c>
      <c r="B48" s="498" t="s">
        <v>636</v>
      </c>
      <c r="C48" s="92" t="s">
        <v>12</v>
      </c>
      <c r="D48" s="92">
        <v>2</v>
      </c>
      <c r="E48" s="76"/>
      <c r="F48" s="76">
        <f t="shared" ref="F48" si="3">D48*E48</f>
        <v>0</v>
      </c>
    </row>
    <row r="49" spans="1:6" ht="15">
      <c r="A49" s="91"/>
      <c r="B49" s="466"/>
      <c r="C49" s="92"/>
      <c r="D49" s="92"/>
      <c r="E49" s="94"/>
      <c r="F49" s="77"/>
    </row>
    <row r="50" spans="1:6" ht="51">
      <c r="A50" s="91" t="s">
        <v>138</v>
      </c>
      <c r="B50" s="498" t="s">
        <v>620</v>
      </c>
      <c r="C50" s="92" t="s">
        <v>12</v>
      </c>
      <c r="D50" s="92">
        <v>2</v>
      </c>
      <c r="E50" s="76"/>
      <c r="F50" s="76">
        <f t="shared" ref="F50" si="4">D50*E50</f>
        <v>0</v>
      </c>
    </row>
    <row r="51" spans="1:6">
      <c r="A51" s="91"/>
      <c r="B51" s="466"/>
      <c r="C51" s="92"/>
      <c r="D51" s="92"/>
      <c r="E51" s="76"/>
      <c r="F51" s="77"/>
    </row>
    <row r="52" spans="1:6">
      <c r="A52" s="91"/>
      <c r="B52" s="466"/>
      <c r="C52" s="92"/>
      <c r="D52" s="92"/>
      <c r="E52" s="76"/>
      <c r="F52" s="77"/>
    </row>
    <row r="53" spans="1:6" ht="51">
      <c r="A53" s="91" t="s">
        <v>104</v>
      </c>
      <c r="B53" s="498" t="s">
        <v>637</v>
      </c>
      <c r="C53" s="92" t="s">
        <v>12</v>
      </c>
      <c r="D53" s="92">
        <v>1</v>
      </c>
      <c r="E53" s="76"/>
      <c r="F53" s="76">
        <f t="shared" ref="F53" si="5">D53*E53</f>
        <v>0</v>
      </c>
    </row>
    <row r="54" spans="1:6">
      <c r="A54" s="91"/>
      <c r="B54" s="466"/>
      <c r="C54" s="92"/>
      <c r="D54" s="92"/>
      <c r="E54" s="76"/>
      <c r="F54" s="77"/>
    </row>
    <row r="55" spans="1:6">
      <c r="A55" s="91"/>
      <c r="B55" s="466"/>
      <c r="C55" s="92"/>
      <c r="D55" s="92"/>
      <c r="E55" s="76"/>
      <c r="F55" s="77"/>
    </row>
    <row r="56" spans="1:6" s="333" customFormat="1" ht="58.5" customHeight="1">
      <c r="A56" s="74" t="s">
        <v>121</v>
      </c>
      <c r="B56" s="499" t="s">
        <v>638</v>
      </c>
      <c r="C56" s="92" t="s">
        <v>12</v>
      </c>
      <c r="D56" s="92">
        <v>7</v>
      </c>
      <c r="E56" s="76"/>
      <c r="F56" s="76">
        <f t="shared" ref="F56" si="6">D56*E56</f>
        <v>0</v>
      </c>
    </row>
    <row r="57" spans="1:6" ht="15">
      <c r="A57" s="91"/>
      <c r="B57" s="466"/>
      <c r="C57" s="92"/>
      <c r="D57" s="92"/>
      <c r="E57" s="94"/>
      <c r="F57" s="77"/>
    </row>
    <row r="58" spans="1:6" ht="15">
      <c r="A58" s="91"/>
      <c r="B58" s="466"/>
      <c r="C58" s="92"/>
      <c r="D58" s="92"/>
      <c r="E58" s="94"/>
      <c r="F58" s="77"/>
    </row>
    <row r="59" spans="1:6" ht="47.25" customHeight="1">
      <c r="A59" s="74" t="s">
        <v>123</v>
      </c>
      <c r="B59" s="499" t="s">
        <v>622</v>
      </c>
      <c r="C59" s="92" t="s">
        <v>12</v>
      </c>
      <c r="D59" s="92">
        <v>6</v>
      </c>
      <c r="E59" s="76"/>
      <c r="F59" s="76">
        <f t="shared" ref="F59:F75" si="7">D59*E59</f>
        <v>0</v>
      </c>
    </row>
    <row r="60" spans="1:6">
      <c r="A60" s="91"/>
      <c r="B60" s="466"/>
      <c r="C60" s="92"/>
      <c r="D60" s="92"/>
      <c r="E60" s="76"/>
      <c r="F60" s="76"/>
    </row>
    <row r="61" spans="1:6">
      <c r="A61" s="91"/>
      <c r="B61" s="466"/>
      <c r="C61" s="92"/>
      <c r="D61" s="92"/>
      <c r="E61" s="76"/>
      <c r="F61" s="76"/>
    </row>
    <row r="62" spans="1:6" ht="60" customHeight="1">
      <c r="A62" s="74" t="s">
        <v>125</v>
      </c>
      <c r="B62" s="499" t="s">
        <v>621</v>
      </c>
      <c r="C62" s="92" t="s">
        <v>12</v>
      </c>
      <c r="D62" s="92">
        <v>4</v>
      </c>
      <c r="E62" s="76"/>
      <c r="F62" s="76">
        <f t="shared" si="7"/>
        <v>0</v>
      </c>
    </row>
    <row r="63" spans="1:6">
      <c r="A63" s="91"/>
      <c r="B63" s="466"/>
      <c r="C63" s="92"/>
      <c r="D63" s="92"/>
      <c r="E63" s="76"/>
      <c r="F63" s="76"/>
    </row>
    <row r="64" spans="1:6">
      <c r="A64" s="91"/>
      <c r="B64" s="466"/>
      <c r="C64" s="92"/>
      <c r="D64" s="92"/>
      <c r="E64" s="76"/>
      <c r="F64" s="76"/>
    </row>
    <row r="65" spans="1:6" ht="63.75">
      <c r="A65" s="91" t="s">
        <v>126</v>
      </c>
      <c r="B65" s="498" t="s">
        <v>623</v>
      </c>
      <c r="C65" s="92" t="s">
        <v>12</v>
      </c>
      <c r="D65" s="92">
        <v>7</v>
      </c>
      <c r="E65" s="76"/>
      <c r="F65" s="76">
        <f t="shared" si="7"/>
        <v>0</v>
      </c>
    </row>
    <row r="66" spans="1:6">
      <c r="A66" s="91"/>
      <c r="B66" s="466"/>
      <c r="C66" s="92"/>
      <c r="D66" s="92"/>
      <c r="E66" s="76"/>
      <c r="F66" s="76"/>
    </row>
    <row r="67" spans="1:6">
      <c r="A67" s="91"/>
      <c r="B67" s="466"/>
      <c r="C67" s="92"/>
      <c r="D67" s="92"/>
      <c r="E67" s="76"/>
      <c r="F67" s="76"/>
    </row>
    <row r="68" spans="1:6" ht="63.75">
      <c r="A68" s="91" t="s">
        <v>128</v>
      </c>
      <c r="B68" s="498" t="s">
        <v>624</v>
      </c>
      <c r="C68" s="92" t="s">
        <v>12</v>
      </c>
      <c r="D68" s="92">
        <v>3</v>
      </c>
      <c r="E68" s="76"/>
      <c r="F68" s="76">
        <f t="shared" si="7"/>
        <v>0</v>
      </c>
    </row>
    <row r="69" spans="1:6">
      <c r="A69" s="91"/>
      <c r="B69" s="466"/>
      <c r="C69" s="92"/>
      <c r="D69" s="92"/>
      <c r="E69" s="76"/>
      <c r="F69" s="76"/>
    </row>
    <row r="70" spans="1:6">
      <c r="A70" s="91"/>
      <c r="B70" s="466"/>
      <c r="C70" s="92"/>
      <c r="D70" s="92"/>
      <c r="E70" s="76"/>
      <c r="F70" s="76"/>
    </row>
    <row r="71" spans="1:6" s="333" customFormat="1" ht="69" customHeight="1">
      <c r="A71" s="74" t="s">
        <v>130</v>
      </c>
      <c r="B71" s="499" t="s">
        <v>625</v>
      </c>
      <c r="C71" s="503" t="s">
        <v>12</v>
      </c>
      <c r="D71" s="92">
        <v>8</v>
      </c>
      <c r="E71" s="76"/>
      <c r="F71" s="76">
        <f t="shared" si="7"/>
        <v>0</v>
      </c>
    </row>
    <row r="72" spans="1:6" s="333" customFormat="1" ht="15.75" customHeight="1">
      <c r="A72" s="74"/>
      <c r="B72" s="499"/>
      <c r="C72" s="503"/>
      <c r="D72" s="92"/>
      <c r="E72" s="76"/>
      <c r="F72" s="76"/>
    </row>
    <row r="73" spans="1:6">
      <c r="A73" s="91"/>
      <c r="B73" s="466" t="s">
        <v>363</v>
      </c>
      <c r="C73" s="503" t="s">
        <v>12</v>
      </c>
      <c r="D73" s="92">
        <v>8</v>
      </c>
      <c r="E73" s="76"/>
      <c r="F73" s="76"/>
    </row>
    <row r="74" spans="1:6">
      <c r="A74" s="91"/>
      <c r="B74" s="466"/>
      <c r="C74" s="92"/>
      <c r="D74" s="92"/>
      <c r="E74" s="76"/>
      <c r="F74" s="76"/>
    </row>
    <row r="75" spans="1:6" s="333" customFormat="1" ht="63.75">
      <c r="A75" s="74" t="s">
        <v>364</v>
      </c>
      <c r="B75" s="499" t="s">
        <v>626</v>
      </c>
      <c r="C75" s="92" t="s">
        <v>12</v>
      </c>
      <c r="D75" s="92">
        <v>2</v>
      </c>
      <c r="E75" s="76"/>
      <c r="F75" s="76">
        <f t="shared" si="7"/>
        <v>0</v>
      </c>
    </row>
    <row r="76" spans="1:6">
      <c r="A76" s="91"/>
      <c r="B76" s="468"/>
      <c r="C76" s="518"/>
      <c r="D76" s="518"/>
      <c r="E76" s="493"/>
      <c r="F76" s="519"/>
    </row>
    <row r="77" spans="1:6">
      <c r="A77" s="91"/>
      <c r="B77" s="577" t="s">
        <v>365</v>
      </c>
      <c r="C77" s="577"/>
      <c r="D77" s="577"/>
      <c r="E77" s="577"/>
      <c r="F77" s="83">
        <f>SUM(F34:F75)</f>
        <v>0</v>
      </c>
    </row>
    <row r="78" spans="1:6">
      <c r="A78" s="88"/>
      <c r="B78" s="464"/>
      <c r="C78" s="95"/>
      <c r="D78" s="90"/>
      <c r="E78" s="76"/>
      <c r="F78" s="76" t="s">
        <v>366</v>
      </c>
    </row>
    <row r="79" spans="1:6">
      <c r="A79" s="88"/>
      <c r="B79" s="96"/>
      <c r="C79" s="95"/>
      <c r="D79" s="90"/>
      <c r="E79" s="76"/>
      <c r="F79" s="76"/>
    </row>
    <row r="80" spans="1:6">
      <c r="A80" s="88"/>
      <c r="B80" s="464" t="s">
        <v>367</v>
      </c>
      <c r="C80" s="95"/>
      <c r="D80" s="90"/>
      <c r="E80" s="76"/>
      <c r="F80" s="76"/>
    </row>
    <row r="81" spans="1:6">
      <c r="A81" s="88"/>
      <c r="B81" s="96"/>
      <c r="C81" s="95"/>
      <c r="D81" s="90"/>
      <c r="E81" s="76"/>
      <c r="F81" s="76"/>
    </row>
    <row r="82" spans="1:6" ht="38.25">
      <c r="A82" s="97" t="s">
        <v>90</v>
      </c>
      <c r="B82" s="502" t="s">
        <v>627</v>
      </c>
      <c r="C82" s="98" t="s">
        <v>356</v>
      </c>
      <c r="D82" s="99">
        <v>11</v>
      </c>
      <c r="E82" s="76"/>
      <c r="F82" s="76">
        <f t="shared" ref="F82" si="8">D82*E82</f>
        <v>0</v>
      </c>
    </row>
    <row r="83" spans="1:6" ht="16.5" customHeight="1">
      <c r="A83" s="97"/>
      <c r="B83" s="469" t="s">
        <v>368</v>
      </c>
      <c r="C83" s="100" t="s">
        <v>12</v>
      </c>
      <c r="D83" s="98">
        <v>1</v>
      </c>
      <c r="E83" s="76"/>
      <c r="F83" s="76"/>
    </row>
    <row r="84" spans="1:6">
      <c r="A84" s="97"/>
      <c r="B84" s="470" t="s">
        <v>369</v>
      </c>
      <c r="C84" s="100" t="s">
        <v>12</v>
      </c>
      <c r="D84" s="98">
        <v>1</v>
      </c>
      <c r="E84" s="76"/>
      <c r="F84" s="76"/>
    </row>
    <row r="85" spans="1:6" ht="25.5">
      <c r="A85" s="97"/>
      <c r="B85" s="469" t="s">
        <v>370</v>
      </c>
      <c r="C85" s="100" t="s">
        <v>12</v>
      </c>
      <c r="D85" s="101">
        <v>1</v>
      </c>
      <c r="E85" s="76"/>
      <c r="F85" s="76"/>
    </row>
    <row r="86" spans="1:6" ht="25.5">
      <c r="A86" s="97"/>
      <c r="B86" s="469" t="s">
        <v>371</v>
      </c>
      <c r="C86" s="100" t="s">
        <v>12</v>
      </c>
      <c r="D86" s="98">
        <v>1</v>
      </c>
      <c r="E86" s="76"/>
      <c r="F86" s="76"/>
    </row>
    <row r="87" spans="1:6">
      <c r="A87" s="97"/>
      <c r="B87" s="469"/>
      <c r="C87" s="100"/>
      <c r="D87" s="98"/>
      <c r="E87" s="76"/>
      <c r="F87" s="76"/>
    </row>
    <row r="88" spans="1:6" ht="38.25">
      <c r="A88" s="97" t="s">
        <v>92</v>
      </c>
      <c r="B88" s="502" t="s">
        <v>628</v>
      </c>
      <c r="C88" s="98" t="s">
        <v>356</v>
      </c>
      <c r="D88" s="99">
        <v>9</v>
      </c>
      <c r="E88" s="102"/>
      <c r="F88" s="76">
        <f t="shared" ref="F88" si="9">D88*E88</f>
        <v>0</v>
      </c>
    </row>
    <row r="89" spans="1:6">
      <c r="A89" s="97"/>
      <c r="B89" s="469" t="s">
        <v>368</v>
      </c>
      <c r="C89" s="100" t="s">
        <v>12</v>
      </c>
      <c r="D89" s="98">
        <v>1</v>
      </c>
      <c r="E89" s="102"/>
      <c r="F89" s="76"/>
    </row>
    <row r="90" spans="1:6">
      <c r="A90" s="97"/>
      <c r="B90" s="470" t="s">
        <v>369</v>
      </c>
      <c r="C90" s="100" t="s">
        <v>12</v>
      </c>
      <c r="D90" s="98">
        <v>1</v>
      </c>
      <c r="E90" s="102"/>
      <c r="F90" s="76"/>
    </row>
    <row r="91" spans="1:6" ht="25.5">
      <c r="A91" s="97"/>
      <c r="B91" s="469" t="s">
        <v>370</v>
      </c>
      <c r="C91" s="100" t="s">
        <v>12</v>
      </c>
      <c r="D91" s="101">
        <v>1</v>
      </c>
      <c r="E91" s="102"/>
      <c r="F91" s="76"/>
    </row>
    <row r="92" spans="1:6" ht="25.5">
      <c r="A92" s="97"/>
      <c r="B92" s="469" t="s">
        <v>371</v>
      </c>
      <c r="C92" s="100" t="s">
        <v>12</v>
      </c>
      <c r="D92" s="98">
        <v>1</v>
      </c>
      <c r="E92" s="102"/>
      <c r="F92" s="76"/>
    </row>
    <row r="93" spans="1:6">
      <c r="A93" s="97"/>
      <c r="B93" s="469"/>
      <c r="C93" s="100"/>
      <c r="D93" s="98"/>
      <c r="E93" s="102"/>
      <c r="F93" s="76"/>
    </row>
    <row r="94" spans="1:6" ht="38.25">
      <c r="A94" s="97" t="s">
        <v>94</v>
      </c>
      <c r="B94" s="502" t="s">
        <v>629</v>
      </c>
      <c r="C94" s="98" t="s">
        <v>356</v>
      </c>
      <c r="D94" s="99">
        <v>3</v>
      </c>
      <c r="E94" s="102"/>
      <c r="F94" s="76">
        <f t="shared" ref="F94" si="10">D94*E94</f>
        <v>0</v>
      </c>
    </row>
    <row r="95" spans="1:6">
      <c r="A95" s="97"/>
      <c r="B95" s="469" t="s">
        <v>368</v>
      </c>
      <c r="C95" s="100" t="s">
        <v>12</v>
      </c>
      <c r="D95" s="98">
        <v>1</v>
      </c>
      <c r="E95" s="102"/>
      <c r="F95" s="76"/>
    </row>
    <row r="96" spans="1:6">
      <c r="A96" s="97"/>
      <c r="B96" s="470" t="s">
        <v>369</v>
      </c>
      <c r="C96" s="100" t="s">
        <v>12</v>
      </c>
      <c r="D96" s="98">
        <v>1</v>
      </c>
      <c r="E96" s="102"/>
      <c r="F96" s="76"/>
    </row>
    <row r="97" spans="1:6" ht="25.5">
      <c r="A97" s="97"/>
      <c r="B97" s="469" t="s">
        <v>370</v>
      </c>
      <c r="C97" s="100" t="s">
        <v>12</v>
      </c>
      <c r="D97" s="101">
        <v>1</v>
      </c>
      <c r="E97" s="102"/>
      <c r="F97" s="76"/>
    </row>
    <row r="98" spans="1:6" ht="25.5">
      <c r="A98" s="97"/>
      <c r="B98" s="469" t="s">
        <v>371</v>
      </c>
      <c r="C98" s="100" t="s">
        <v>12</v>
      </c>
      <c r="D98" s="98">
        <v>1</v>
      </c>
      <c r="E98" s="102"/>
      <c r="F98" s="76"/>
    </row>
    <row r="99" spans="1:6">
      <c r="A99" s="97"/>
      <c r="B99" s="469"/>
      <c r="C99" s="100"/>
      <c r="D99" s="98"/>
      <c r="E99" s="102"/>
      <c r="F99" s="76"/>
    </row>
    <row r="100" spans="1:6" ht="55.5" customHeight="1">
      <c r="A100" s="97" t="s">
        <v>96</v>
      </c>
      <c r="B100" s="502" t="s">
        <v>630</v>
      </c>
      <c r="C100" s="100"/>
      <c r="D100" s="98"/>
      <c r="E100" s="102"/>
      <c r="F100" s="76"/>
    </row>
    <row r="101" spans="1:6">
      <c r="A101" s="97"/>
      <c r="B101" s="469"/>
      <c r="C101" s="100" t="s">
        <v>12</v>
      </c>
      <c r="D101" s="98">
        <v>4</v>
      </c>
      <c r="E101" s="102"/>
      <c r="F101" s="76">
        <f t="shared" ref="F101:F103" si="11">D101*E101</f>
        <v>0</v>
      </c>
    </row>
    <row r="102" spans="1:6">
      <c r="A102" s="97"/>
      <c r="B102" s="469"/>
      <c r="C102" s="100"/>
      <c r="D102" s="98"/>
      <c r="E102" s="102"/>
      <c r="F102" s="76"/>
    </row>
    <row r="103" spans="1:6" ht="32.25" customHeight="1">
      <c r="A103" s="103" t="s">
        <v>98</v>
      </c>
      <c r="B103" s="471" t="s">
        <v>372</v>
      </c>
      <c r="C103" s="104" t="s">
        <v>12</v>
      </c>
      <c r="D103" s="104">
        <v>2</v>
      </c>
      <c r="E103" s="102"/>
      <c r="F103" s="76">
        <f t="shared" si="11"/>
        <v>0</v>
      </c>
    </row>
    <row r="104" spans="1:6">
      <c r="A104" s="97"/>
      <c r="B104" s="469"/>
      <c r="C104" s="100"/>
      <c r="D104" s="98"/>
      <c r="E104" s="102"/>
      <c r="F104" s="76"/>
    </row>
    <row r="105" spans="1:6" ht="38.25">
      <c r="A105" s="103" t="s">
        <v>100</v>
      </c>
      <c r="B105" s="471" t="s">
        <v>373</v>
      </c>
      <c r="C105" s="104" t="s">
        <v>12</v>
      </c>
      <c r="D105" s="104">
        <v>3</v>
      </c>
      <c r="E105" s="102"/>
      <c r="F105" s="76">
        <f t="shared" ref="F105" si="12">D105*E105</f>
        <v>0</v>
      </c>
    </row>
    <row r="106" spans="1:6" ht="25.5">
      <c r="A106" s="103"/>
      <c r="B106" s="471" t="s">
        <v>374</v>
      </c>
      <c r="C106" s="104"/>
      <c r="D106" s="104"/>
      <c r="E106" s="102"/>
      <c r="F106" s="76"/>
    </row>
    <row r="107" spans="1:6">
      <c r="A107" s="97"/>
      <c r="B107" s="469"/>
      <c r="C107" s="100"/>
      <c r="D107" s="98"/>
      <c r="E107" s="102"/>
      <c r="F107" s="76"/>
    </row>
    <row r="108" spans="1:6" ht="25.5">
      <c r="A108" s="103" t="s">
        <v>121</v>
      </c>
      <c r="B108" s="471" t="s">
        <v>375</v>
      </c>
      <c r="C108" s="104" t="s">
        <v>12</v>
      </c>
      <c r="D108" s="104">
        <v>1</v>
      </c>
      <c r="E108" s="105"/>
      <c r="F108" s="76">
        <f t="shared" ref="F108:F110" si="13">D108*E108</f>
        <v>0</v>
      </c>
    </row>
    <row r="109" spans="1:6">
      <c r="A109" s="97"/>
      <c r="B109" s="469"/>
      <c r="C109" s="100"/>
      <c r="D109" s="98"/>
      <c r="E109" s="102"/>
      <c r="F109" s="76"/>
    </row>
    <row r="110" spans="1:6" ht="38.25">
      <c r="A110" s="103" t="s">
        <v>123</v>
      </c>
      <c r="B110" s="471" t="s">
        <v>376</v>
      </c>
      <c r="C110" s="104" t="s">
        <v>12</v>
      </c>
      <c r="D110" s="104">
        <v>1</v>
      </c>
      <c r="E110" s="102"/>
      <c r="F110" s="76">
        <f t="shared" si="13"/>
        <v>0</v>
      </c>
    </row>
    <row r="111" spans="1:6" ht="25.5">
      <c r="A111" s="103"/>
      <c r="B111" s="471" t="s">
        <v>374</v>
      </c>
      <c r="C111" s="104"/>
      <c r="D111" s="104"/>
      <c r="E111" s="102"/>
      <c r="F111" s="76"/>
    </row>
    <row r="112" spans="1:6">
      <c r="A112" s="103"/>
      <c r="B112" s="471"/>
      <c r="C112" s="104"/>
      <c r="D112" s="104"/>
      <c r="E112" s="102"/>
      <c r="F112" s="76"/>
    </row>
    <row r="113" spans="1:6" ht="25.5">
      <c r="A113" s="103" t="s">
        <v>125</v>
      </c>
      <c r="B113" s="471" t="s">
        <v>377</v>
      </c>
      <c r="C113" s="104" t="s">
        <v>356</v>
      </c>
      <c r="D113" s="104">
        <v>3</v>
      </c>
      <c r="E113" s="105"/>
      <c r="F113" s="76">
        <f t="shared" ref="F113" si="14">D113*E113</f>
        <v>0</v>
      </c>
    </row>
    <row r="114" spans="1:6">
      <c r="A114" s="103"/>
      <c r="B114" s="471" t="s">
        <v>378</v>
      </c>
      <c r="C114" s="104" t="s">
        <v>12</v>
      </c>
      <c r="D114" s="104">
        <v>1</v>
      </c>
      <c r="E114" s="105"/>
      <c r="F114" s="76"/>
    </row>
    <row r="115" spans="1:6">
      <c r="A115" s="103"/>
      <c r="B115" s="471" t="s">
        <v>379</v>
      </c>
      <c r="C115" s="104" t="s">
        <v>12</v>
      </c>
      <c r="D115" s="104">
        <v>1</v>
      </c>
      <c r="E115" s="105"/>
      <c r="F115" s="76"/>
    </row>
    <row r="116" spans="1:6" ht="25.5">
      <c r="A116" s="103"/>
      <c r="B116" s="471" t="s">
        <v>380</v>
      </c>
      <c r="C116" s="104" t="s">
        <v>12</v>
      </c>
      <c r="D116" s="104">
        <v>1</v>
      </c>
      <c r="E116" s="105"/>
      <c r="F116" s="76"/>
    </row>
    <row r="117" spans="1:6">
      <c r="A117" s="103"/>
      <c r="B117" s="471" t="s">
        <v>381</v>
      </c>
      <c r="C117" s="104" t="s">
        <v>12</v>
      </c>
      <c r="D117" s="104">
        <v>1</v>
      </c>
      <c r="E117" s="105"/>
      <c r="F117" s="76"/>
    </row>
    <row r="118" spans="1:6">
      <c r="A118" s="103"/>
      <c r="B118" s="471"/>
      <c r="C118" s="104"/>
      <c r="D118" s="104"/>
      <c r="E118" s="102"/>
      <c r="F118" s="76"/>
    </row>
    <row r="119" spans="1:6" ht="38.25">
      <c r="A119" s="103" t="s">
        <v>126</v>
      </c>
      <c r="B119" s="471" t="s">
        <v>382</v>
      </c>
      <c r="C119" s="104" t="s">
        <v>356</v>
      </c>
      <c r="D119" s="104">
        <v>5</v>
      </c>
      <c r="E119" s="102"/>
      <c r="F119" s="76">
        <f t="shared" ref="F119" si="15">D119*E119</f>
        <v>0</v>
      </c>
    </row>
    <row r="120" spans="1:6">
      <c r="A120" s="103"/>
      <c r="B120" s="471" t="s">
        <v>378</v>
      </c>
      <c r="C120" s="104" t="s">
        <v>12</v>
      </c>
      <c r="D120" s="104">
        <v>1</v>
      </c>
      <c r="E120" s="102"/>
      <c r="F120" s="76"/>
    </row>
    <row r="121" spans="1:6">
      <c r="A121" s="103"/>
      <c r="B121" s="471" t="s">
        <v>379</v>
      </c>
      <c r="C121" s="104" t="s">
        <v>12</v>
      </c>
      <c r="D121" s="104">
        <v>1</v>
      </c>
      <c r="E121" s="102"/>
      <c r="F121" s="76"/>
    </row>
    <row r="122" spans="1:6" ht="25.5">
      <c r="A122" s="103"/>
      <c r="B122" s="471" t="s">
        <v>383</v>
      </c>
      <c r="C122" s="104" t="s">
        <v>12</v>
      </c>
      <c r="D122" s="104">
        <v>1</v>
      </c>
      <c r="E122" s="102"/>
      <c r="F122" s="76"/>
    </row>
    <row r="123" spans="1:6">
      <c r="A123" s="103"/>
      <c r="B123" s="471" t="s">
        <v>381</v>
      </c>
      <c r="C123" s="104" t="s">
        <v>12</v>
      </c>
      <c r="D123" s="104">
        <v>1</v>
      </c>
      <c r="E123" s="102"/>
      <c r="F123" s="76"/>
    </row>
    <row r="124" spans="1:6">
      <c r="A124" s="103"/>
      <c r="B124" s="471"/>
      <c r="C124" s="104"/>
      <c r="D124" s="104"/>
      <c r="E124" s="102"/>
      <c r="F124" s="76"/>
    </row>
    <row r="125" spans="1:6" ht="25.5">
      <c r="A125" s="103" t="s">
        <v>128</v>
      </c>
      <c r="B125" s="471" t="s">
        <v>377</v>
      </c>
      <c r="C125" s="104" t="s">
        <v>356</v>
      </c>
      <c r="D125" s="104">
        <v>21</v>
      </c>
      <c r="E125" s="102"/>
      <c r="F125" s="76">
        <f t="shared" ref="F125" si="16">D125*E125</f>
        <v>0</v>
      </c>
    </row>
    <row r="126" spans="1:6">
      <c r="A126" s="103"/>
      <c r="B126" s="471" t="s">
        <v>378</v>
      </c>
      <c r="C126" s="104" t="s">
        <v>12</v>
      </c>
      <c r="D126" s="104">
        <v>1</v>
      </c>
      <c r="E126" s="102"/>
      <c r="F126" s="76"/>
    </row>
    <row r="127" spans="1:6">
      <c r="A127" s="103"/>
      <c r="B127" s="471" t="s">
        <v>379</v>
      </c>
      <c r="C127" s="104" t="s">
        <v>12</v>
      </c>
      <c r="D127" s="104">
        <v>1</v>
      </c>
      <c r="E127" s="102"/>
      <c r="F127" s="76"/>
    </row>
    <row r="128" spans="1:6" ht="38.25">
      <c r="A128" s="103"/>
      <c r="B128" s="471" t="s">
        <v>384</v>
      </c>
      <c r="C128" s="104" t="s">
        <v>12</v>
      </c>
      <c r="D128" s="104">
        <v>1</v>
      </c>
      <c r="E128" s="102"/>
      <c r="F128" s="76"/>
    </row>
    <row r="129" spans="1:6">
      <c r="A129" s="103"/>
      <c r="B129" s="471" t="s">
        <v>381</v>
      </c>
      <c r="C129" s="104" t="s">
        <v>12</v>
      </c>
      <c r="D129" s="104">
        <v>1</v>
      </c>
      <c r="E129" s="102"/>
      <c r="F129" s="76"/>
    </row>
    <row r="130" spans="1:6">
      <c r="A130" s="103"/>
      <c r="B130" s="471"/>
      <c r="C130" s="104"/>
      <c r="D130" s="104"/>
      <c r="E130" s="102"/>
      <c r="F130" s="76"/>
    </row>
    <row r="131" spans="1:6" ht="25.5">
      <c r="A131" s="106" t="s">
        <v>130</v>
      </c>
      <c r="B131" s="472" t="s">
        <v>385</v>
      </c>
      <c r="C131" s="107" t="s">
        <v>356</v>
      </c>
      <c r="D131" s="107">
        <v>1</v>
      </c>
      <c r="E131" s="108"/>
      <c r="F131" s="76">
        <f t="shared" ref="F131" si="17">D131*E131</f>
        <v>0</v>
      </c>
    </row>
    <row r="132" spans="1:6" ht="25.5">
      <c r="A132" s="103"/>
      <c r="B132" s="471" t="s">
        <v>374</v>
      </c>
      <c r="C132" s="104"/>
      <c r="D132" s="104"/>
      <c r="E132" s="105"/>
      <c r="F132" s="76"/>
    </row>
    <row r="133" spans="1:6">
      <c r="A133" s="97"/>
      <c r="B133" s="469"/>
      <c r="C133" s="100"/>
      <c r="D133" s="98"/>
      <c r="E133" s="102"/>
      <c r="F133" s="76"/>
    </row>
    <row r="134" spans="1:6" ht="38.25">
      <c r="A134" s="88" t="s">
        <v>364</v>
      </c>
      <c r="B134" s="471" t="s">
        <v>386</v>
      </c>
      <c r="C134" s="109" t="s">
        <v>346</v>
      </c>
      <c r="D134" s="110">
        <v>1</v>
      </c>
      <c r="E134" s="76"/>
      <c r="F134" s="76">
        <f t="shared" ref="F134" si="18">D134*E134</f>
        <v>0</v>
      </c>
    </row>
    <row r="135" spans="1:6">
      <c r="A135" s="88"/>
      <c r="B135" s="473"/>
      <c r="C135" s="491"/>
      <c r="D135" s="491"/>
      <c r="E135" s="493"/>
      <c r="F135" s="493"/>
    </row>
    <row r="136" spans="1:6">
      <c r="A136" s="88"/>
      <c r="B136" s="576" t="s">
        <v>387</v>
      </c>
      <c r="C136" s="576"/>
      <c r="D136" s="576"/>
      <c r="E136" s="576"/>
      <c r="F136" s="84">
        <f>SUM(F82:F134)</f>
        <v>0</v>
      </c>
    </row>
    <row r="137" spans="1:6">
      <c r="A137" s="88"/>
      <c r="B137" s="474"/>
      <c r="C137" s="112"/>
      <c r="D137" s="110"/>
      <c r="E137" s="76"/>
      <c r="F137" s="76"/>
    </row>
    <row r="138" spans="1:6">
      <c r="A138" s="510"/>
      <c r="B138" s="517" t="s">
        <v>388</v>
      </c>
      <c r="C138" s="510"/>
      <c r="D138" s="510"/>
      <c r="E138" s="510"/>
      <c r="F138" s="512">
        <f>SUM(F136+F77)</f>
        <v>0</v>
      </c>
    </row>
    <row r="139" spans="1:6">
      <c r="A139" s="82"/>
      <c r="B139" s="463"/>
      <c r="C139" s="82"/>
      <c r="D139" s="82"/>
      <c r="E139" s="82"/>
      <c r="F139" s="82"/>
    </row>
    <row r="141" spans="1:6">
      <c r="A141" s="571"/>
      <c r="B141" s="572"/>
      <c r="C141" s="573"/>
      <c r="D141" s="63"/>
      <c r="E141" s="64" t="s">
        <v>332</v>
      </c>
      <c r="F141" s="63" t="s">
        <v>333</v>
      </c>
    </row>
    <row r="142" spans="1:6">
      <c r="A142" s="574" t="s">
        <v>334</v>
      </c>
      <c r="B142" s="575"/>
      <c r="C142" s="575"/>
      <c r="D142" s="63"/>
      <c r="E142" s="64" t="s">
        <v>335</v>
      </c>
      <c r="F142" s="63" t="s">
        <v>336</v>
      </c>
    </row>
    <row r="143" spans="1:6" ht="25.5">
      <c r="A143" s="65" t="s">
        <v>337</v>
      </c>
      <c r="B143" s="458" t="s">
        <v>338</v>
      </c>
      <c r="C143" s="66" t="s">
        <v>339</v>
      </c>
      <c r="D143" s="66" t="s">
        <v>340</v>
      </c>
      <c r="E143" s="67" t="s">
        <v>341</v>
      </c>
      <c r="F143" s="67" t="s">
        <v>342</v>
      </c>
    </row>
    <row r="144" spans="1:6">
      <c r="A144" s="82"/>
      <c r="B144" s="463"/>
      <c r="C144" s="82"/>
      <c r="D144" s="82"/>
      <c r="E144" s="82"/>
      <c r="F144" s="82"/>
    </row>
    <row r="145" spans="1:6" ht="15">
      <c r="A145" s="85"/>
      <c r="B145" s="464" t="s">
        <v>389</v>
      </c>
      <c r="C145" s="86"/>
      <c r="D145" s="86"/>
      <c r="E145" s="87"/>
      <c r="F145" s="68"/>
    </row>
    <row r="146" spans="1:6">
      <c r="A146" s="88"/>
      <c r="B146" s="465"/>
      <c r="C146" s="89"/>
      <c r="D146" s="89"/>
      <c r="E146" s="113"/>
      <c r="F146" s="114"/>
    </row>
    <row r="147" spans="1:6" ht="38.25">
      <c r="A147" s="115" t="s">
        <v>90</v>
      </c>
      <c r="B147" s="475" t="s">
        <v>390</v>
      </c>
      <c r="C147" s="116"/>
      <c r="D147" s="116"/>
      <c r="E147" s="117"/>
      <c r="F147" s="118"/>
    </row>
    <row r="148" spans="1:6">
      <c r="A148" s="115"/>
      <c r="B148" s="475"/>
      <c r="C148" s="116"/>
      <c r="D148" s="116"/>
      <c r="E148" s="117"/>
      <c r="F148" s="118"/>
    </row>
    <row r="149" spans="1:6">
      <c r="A149" s="115"/>
      <c r="B149" s="475" t="s">
        <v>391</v>
      </c>
      <c r="C149" s="119" t="s">
        <v>133</v>
      </c>
      <c r="D149" s="116">
        <v>385</v>
      </c>
      <c r="E149" s="120"/>
      <c r="F149" s="76">
        <f t="shared" ref="F149:F150" si="19">D149*E149</f>
        <v>0</v>
      </c>
    </row>
    <row r="150" spans="1:6">
      <c r="A150" s="115"/>
      <c r="B150" s="475" t="s">
        <v>392</v>
      </c>
      <c r="C150" s="119" t="s">
        <v>133</v>
      </c>
      <c r="D150" s="116">
        <v>340</v>
      </c>
      <c r="E150" s="120"/>
      <c r="F150" s="76">
        <f t="shared" si="19"/>
        <v>0</v>
      </c>
    </row>
    <row r="151" spans="1:6" ht="14.25">
      <c r="A151" s="115"/>
      <c r="B151" s="476"/>
      <c r="C151" s="119"/>
      <c r="D151" s="116"/>
      <c r="E151" s="120"/>
      <c r="F151" s="76"/>
    </row>
    <row r="152" spans="1:6">
      <c r="A152" s="121" t="s">
        <v>92</v>
      </c>
      <c r="B152" s="477" t="s">
        <v>393</v>
      </c>
      <c r="C152" s="116"/>
      <c r="D152" s="116"/>
      <c r="E152" s="120"/>
      <c r="F152" s="76"/>
    </row>
    <row r="153" spans="1:6">
      <c r="A153" s="115"/>
      <c r="B153" s="475" t="s">
        <v>394</v>
      </c>
      <c r="C153" s="116" t="s">
        <v>133</v>
      </c>
      <c r="D153" s="116">
        <v>385</v>
      </c>
      <c r="E153" s="120"/>
      <c r="F153" s="76">
        <f t="shared" ref="F153:F156" si="20">D153*E153</f>
        <v>0</v>
      </c>
    </row>
    <row r="154" spans="1:6">
      <c r="A154" s="115"/>
      <c r="B154" s="475" t="s">
        <v>395</v>
      </c>
      <c r="C154" s="116" t="s">
        <v>133</v>
      </c>
      <c r="D154" s="116">
        <v>340</v>
      </c>
      <c r="E154" s="120"/>
      <c r="F154" s="76">
        <f t="shared" si="20"/>
        <v>0</v>
      </c>
    </row>
    <row r="155" spans="1:6">
      <c r="A155" s="115"/>
      <c r="B155" s="475"/>
      <c r="C155" s="116"/>
      <c r="D155" s="116"/>
      <c r="E155" s="120"/>
      <c r="F155" s="76"/>
    </row>
    <row r="156" spans="1:6" ht="25.5">
      <c r="A156" s="121" t="s">
        <v>94</v>
      </c>
      <c r="B156" s="475" t="s">
        <v>396</v>
      </c>
      <c r="C156" s="116" t="s">
        <v>346</v>
      </c>
      <c r="D156" s="116">
        <v>1</v>
      </c>
      <c r="E156" s="122"/>
      <c r="F156" s="76">
        <f t="shared" si="20"/>
        <v>0</v>
      </c>
    </row>
    <row r="157" spans="1:6">
      <c r="A157" s="123"/>
      <c r="B157" s="478"/>
      <c r="C157" s="515"/>
      <c r="D157" s="515"/>
      <c r="E157" s="516"/>
      <c r="F157" s="516"/>
    </row>
    <row r="158" spans="1:6">
      <c r="A158" s="124"/>
      <c r="B158" s="580" t="s">
        <v>397</v>
      </c>
      <c r="C158" s="580"/>
      <c r="D158" s="580"/>
      <c r="E158" s="580"/>
      <c r="F158" s="125">
        <f>SUM(F149:F156)</f>
        <v>0</v>
      </c>
    </row>
    <row r="159" spans="1:6">
      <c r="A159" s="82"/>
      <c r="B159" s="463"/>
      <c r="C159" s="126"/>
      <c r="D159" s="126"/>
      <c r="E159" s="127"/>
      <c r="F159" s="127"/>
    </row>
    <row r="161" spans="1:6">
      <c r="A161" s="571"/>
      <c r="B161" s="572"/>
      <c r="C161" s="573"/>
      <c r="D161" s="63"/>
      <c r="E161" s="64" t="s">
        <v>332</v>
      </c>
      <c r="F161" s="63" t="s">
        <v>333</v>
      </c>
    </row>
    <row r="162" spans="1:6">
      <c r="A162" s="574" t="s">
        <v>334</v>
      </c>
      <c r="B162" s="575"/>
      <c r="C162" s="575"/>
      <c r="D162" s="63"/>
      <c r="E162" s="64" t="s">
        <v>335</v>
      </c>
      <c r="F162" s="63" t="s">
        <v>336</v>
      </c>
    </row>
    <row r="163" spans="1:6" ht="25.5">
      <c r="A163" s="65" t="s">
        <v>337</v>
      </c>
      <c r="B163" s="458" t="s">
        <v>338</v>
      </c>
      <c r="C163" s="66" t="s">
        <v>339</v>
      </c>
      <c r="D163" s="66" t="s">
        <v>340</v>
      </c>
      <c r="E163" s="67" t="s">
        <v>341</v>
      </c>
      <c r="F163" s="67" t="s">
        <v>342</v>
      </c>
    </row>
    <row r="164" spans="1:6">
      <c r="A164" s="128"/>
      <c r="B164" s="479"/>
      <c r="C164" s="71"/>
      <c r="D164" s="71"/>
      <c r="E164" s="72"/>
      <c r="F164" s="73"/>
    </row>
    <row r="165" spans="1:6" ht="25.5">
      <c r="A165" s="85"/>
      <c r="B165" s="480" t="s">
        <v>398</v>
      </c>
      <c r="C165" s="111"/>
      <c r="D165" s="111"/>
      <c r="E165" s="129"/>
      <c r="F165" s="111"/>
    </row>
    <row r="166" spans="1:6" ht="15">
      <c r="A166" s="85"/>
      <c r="B166" s="480"/>
      <c r="C166" s="111"/>
      <c r="D166" s="111"/>
      <c r="E166" s="129"/>
      <c r="F166" s="111"/>
    </row>
    <row r="167" spans="1:6">
      <c r="A167" s="130"/>
      <c r="B167" s="464" t="s">
        <v>399</v>
      </c>
      <c r="C167" s="111"/>
      <c r="D167" s="111"/>
      <c r="E167" s="129"/>
      <c r="F167" s="111"/>
    </row>
    <row r="168" spans="1:6">
      <c r="A168" s="130"/>
      <c r="B168" s="464"/>
      <c r="C168" s="111"/>
      <c r="D168" s="111"/>
      <c r="E168" s="129"/>
      <c r="F168" s="111"/>
    </row>
    <row r="169" spans="1:6" ht="25.5">
      <c r="A169" s="88"/>
      <c r="B169" s="461" t="s">
        <v>400</v>
      </c>
      <c r="C169" s="111"/>
      <c r="D169" s="111"/>
      <c r="E169" s="129"/>
      <c r="F169" s="111"/>
    </row>
    <row r="170" spans="1:6">
      <c r="A170" s="130"/>
      <c r="B170" s="464"/>
      <c r="C170" s="111"/>
      <c r="D170" s="111"/>
      <c r="E170" s="129"/>
      <c r="F170" s="111"/>
    </row>
    <row r="171" spans="1:6" ht="63.75">
      <c r="A171" s="88" t="s">
        <v>90</v>
      </c>
      <c r="B171" s="474" t="s">
        <v>401</v>
      </c>
      <c r="C171" s="104" t="s">
        <v>356</v>
      </c>
      <c r="D171" s="104">
        <v>1</v>
      </c>
      <c r="E171" s="129"/>
      <c r="F171" s="129">
        <f>E171*D171</f>
        <v>0</v>
      </c>
    </row>
    <row r="172" spans="1:6" ht="45" customHeight="1">
      <c r="A172" s="88"/>
      <c r="B172" s="472" t="s">
        <v>631</v>
      </c>
      <c r="C172" s="104"/>
      <c r="D172" s="104"/>
      <c r="E172" s="129"/>
      <c r="F172" s="129"/>
    </row>
    <row r="173" spans="1:6" ht="47.25" customHeight="1">
      <c r="A173" s="88"/>
      <c r="B173" s="472" t="s">
        <v>632</v>
      </c>
      <c r="C173" s="104"/>
      <c r="D173" s="104"/>
      <c r="E173" s="129"/>
      <c r="F173" s="129"/>
    </row>
    <row r="174" spans="1:6" ht="46.5" customHeight="1">
      <c r="A174" s="88"/>
      <c r="B174" s="472" t="s">
        <v>633</v>
      </c>
      <c r="C174" s="104"/>
      <c r="D174" s="105"/>
      <c r="E174" s="129"/>
      <c r="F174" s="129"/>
    </row>
    <row r="175" spans="1:6" ht="25.5">
      <c r="A175" s="88"/>
      <c r="B175" s="472" t="s">
        <v>402</v>
      </c>
      <c r="C175" s="104"/>
      <c r="D175" s="104"/>
      <c r="E175" s="105"/>
      <c r="F175" s="129"/>
    </row>
    <row r="176" spans="1:6" ht="15" customHeight="1">
      <c r="A176" s="88"/>
      <c r="B176" s="472" t="s">
        <v>403</v>
      </c>
      <c r="C176" s="104"/>
      <c r="D176" s="104"/>
      <c r="E176" s="129"/>
      <c r="F176" s="129"/>
    </row>
    <row r="177" spans="1:6">
      <c r="A177" s="88"/>
      <c r="B177" s="481"/>
      <c r="C177" s="111"/>
      <c r="D177" s="111"/>
      <c r="E177" s="129"/>
      <c r="F177" s="129"/>
    </row>
    <row r="178" spans="1:6" ht="58.5" customHeight="1">
      <c r="A178" s="103" t="s">
        <v>92</v>
      </c>
      <c r="B178" s="471" t="s">
        <v>634</v>
      </c>
      <c r="C178" s="131" t="s">
        <v>12</v>
      </c>
      <c r="D178" s="131">
        <v>2</v>
      </c>
      <c r="E178" s="105"/>
      <c r="F178" s="76">
        <f t="shared" ref="F178:F180" si="21">D178*E178</f>
        <v>0</v>
      </c>
    </row>
    <row r="179" spans="1:6">
      <c r="A179" s="88"/>
      <c r="B179" s="481"/>
      <c r="C179" s="111"/>
      <c r="D179" s="111"/>
      <c r="E179" s="129"/>
      <c r="F179" s="111"/>
    </row>
    <row r="180" spans="1:6" ht="25.5">
      <c r="A180" s="88" t="s">
        <v>94</v>
      </c>
      <c r="B180" s="471" t="s">
        <v>404</v>
      </c>
      <c r="C180" s="132" t="s">
        <v>133</v>
      </c>
      <c r="D180" s="132">
        <v>160</v>
      </c>
      <c r="E180" s="105"/>
      <c r="F180" s="76">
        <f t="shared" si="21"/>
        <v>0</v>
      </c>
    </row>
    <row r="181" spans="1:6">
      <c r="A181" s="88"/>
      <c r="B181" s="471"/>
      <c r="C181" s="132"/>
      <c r="D181" s="132"/>
      <c r="E181" s="105"/>
      <c r="F181" s="129"/>
    </row>
    <row r="182" spans="1:6" ht="25.5">
      <c r="A182" s="103" t="s">
        <v>96</v>
      </c>
      <c r="B182" s="471" t="s">
        <v>405</v>
      </c>
      <c r="C182" s="104" t="s">
        <v>12</v>
      </c>
      <c r="D182" s="104">
        <v>2</v>
      </c>
      <c r="E182" s="105"/>
      <c r="F182" s="76">
        <f t="shared" ref="F182" si="22">D182*E182</f>
        <v>0</v>
      </c>
    </row>
    <row r="183" spans="1:6">
      <c r="A183" s="103"/>
      <c r="B183" s="471"/>
      <c r="C183" s="104"/>
      <c r="D183" s="104"/>
      <c r="E183" s="105"/>
      <c r="F183" s="129"/>
    </row>
    <row r="184" spans="1:6" ht="38.25">
      <c r="A184" s="88" t="s">
        <v>98</v>
      </c>
      <c r="B184" s="481" t="s">
        <v>406</v>
      </c>
      <c r="C184" s="111" t="s">
        <v>12</v>
      </c>
      <c r="D184" s="111">
        <v>2</v>
      </c>
      <c r="E184" s="105"/>
      <c r="F184" s="76">
        <f t="shared" ref="F184" si="23">D184*E184</f>
        <v>0</v>
      </c>
    </row>
    <row r="185" spans="1:6">
      <c r="A185" s="88"/>
      <c r="B185" s="481"/>
      <c r="C185" s="111"/>
      <c r="D185" s="111"/>
      <c r="E185" s="129"/>
      <c r="F185" s="111"/>
    </row>
    <row r="186" spans="1:6" ht="38.25">
      <c r="A186" s="103" t="s">
        <v>100</v>
      </c>
      <c r="B186" s="471" t="s">
        <v>407</v>
      </c>
      <c r="C186" s="104" t="s">
        <v>356</v>
      </c>
      <c r="D186" s="104">
        <v>1</v>
      </c>
      <c r="E186" s="105"/>
      <c r="F186" s="76">
        <f t="shared" ref="F186" si="24">D186*E186</f>
        <v>0</v>
      </c>
    </row>
    <row r="187" spans="1:6">
      <c r="A187" s="88"/>
      <c r="B187" s="471"/>
      <c r="C187" s="513"/>
      <c r="D187" s="513"/>
      <c r="E187" s="514"/>
      <c r="F187" s="505"/>
    </row>
    <row r="188" spans="1:6">
      <c r="A188" s="133"/>
      <c r="B188" s="581" t="s">
        <v>408</v>
      </c>
      <c r="C188" s="581"/>
      <c r="D188" s="581"/>
      <c r="E188" s="581"/>
      <c r="F188" s="83">
        <f>SUM(F171:F186)</f>
        <v>0</v>
      </c>
    </row>
    <row r="189" spans="1:6">
      <c r="A189" s="82"/>
      <c r="B189" s="463"/>
      <c r="C189" s="82"/>
      <c r="D189" s="82"/>
      <c r="E189" s="82"/>
      <c r="F189" s="82"/>
    </row>
    <row r="190" spans="1:6">
      <c r="A190" s="82"/>
      <c r="B190" s="464" t="s">
        <v>409</v>
      </c>
      <c r="C190" s="82"/>
      <c r="D190" s="82"/>
      <c r="E190" s="82"/>
      <c r="F190" s="82"/>
    </row>
    <row r="191" spans="1:6">
      <c r="A191" s="82"/>
      <c r="B191" s="463"/>
      <c r="C191" s="82"/>
      <c r="D191" s="82"/>
      <c r="E191" s="82"/>
      <c r="F191" s="82"/>
    </row>
    <row r="192" spans="1:6" ht="38.25">
      <c r="A192" s="97" t="s">
        <v>90</v>
      </c>
      <c r="B192" s="462" t="s">
        <v>410</v>
      </c>
      <c r="C192" s="131" t="s">
        <v>356</v>
      </c>
      <c r="D192" s="131">
        <v>1</v>
      </c>
      <c r="E192" s="76"/>
      <c r="F192" s="76">
        <f t="shared" ref="F192:F194" si="25">D192*E192</f>
        <v>0</v>
      </c>
    </row>
    <row r="193" spans="1:6">
      <c r="A193" s="82"/>
      <c r="B193" s="463"/>
      <c r="C193" s="82"/>
      <c r="D193" s="82"/>
      <c r="E193" s="82"/>
      <c r="F193" s="82"/>
    </row>
    <row r="194" spans="1:6" ht="31.5" customHeight="1">
      <c r="A194" s="97" t="s">
        <v>92</v>
      </c>
      <c r="B194" s="474" t="s">
        <v>411</v>
      </c>
      <c r="C194" s="90" t="s">
        <v>133</v>
      </c>
      <c r="D194" s="90">
        <v>100</v>
      </c>
      <c r="E194" s="82"/>
      <c r="F194" s="76">
        <f t="shared" si="25"/>
        <v>0</v>
      </c>
    </row>
    <row r="195" spans="1:6" ht="25.5">
      <c r="A195" s="97"/>
      <c r="B195" s="462" t="s">
        <v>412</v>
      </c>
      <c r="C195" s="131"/>
      <c r="D195" s="131"/>
      <c r="E195" s="82"/>
      <c r="F195" s="82"/>
    </row>
    <row r="196" spans="1:6">
      <c r="A196" s="97"/>
      <c r="B196" s="462"/>
      <c r="C196" s="131"/>
      <c r="D196" s="131"/>
      <c r="E196" s="82"/>
      <c r="F196" s="82"/>
    </row>
    <row r="197" spans="1:6" ht="25.5">
      <c r="A197" s="97" t="s">
        <v>94</v>
      </c>
      <c r="B197" s="462" t="s">
        <v>413</v>
      </c>
      <c r="C197" s="131" t="s">
        <v>356</v>
      </c>
      <c r="D197" s="131">
        <v>1</v>
      </c>
      <c r="E197" s="76"/>
      <c r="F197" s="76">
        <f t="shared" ref="F197" si="26">D197*E197</f>
        <v>0</v>
      </c>
    </row>
    <row r="198" spans="1:6">
      <c r="A198" s="97"/>
      <c r="B198" s="482"/>
      <c r="C198" s="131"/>
      <c r="D198" s="131"/>
      <c r="E198" s="76"/>
      <c r="F198" s="82"/>
    </row>
    <row r="199" spans="1:6">
      <c r="A199" s="97" t="s">
        <v>96</v>
      </c>
      <c r="B199" s="482" t="s">
        <v>414</v>
      </c>
      <c r="C199" s="131" t="s">
        <v>356</v>
      </c>
      <c r="D199" s="131">
        <v>1</v>
      </c>
      <c r="E199" s="76"/>
      <c r="F199" s="76">
        <f t="shared" ref="F199" si="27">D199*E199</f>
        <v>0</v>
      </c>
    </row>
    <row r="200" spans="1:6">
      <c r="A200" s="97"/>
      <c r="B200" s="482"/>
      <c r="C200" s="131"/>
      <c r="D200" s="131"/>
      <c r="E200" s="76"/>
      <c r="F200" s="82"/>
    </row>
    <row r="201" spans="1:6">
      <c r="A201" s="97" t="s">
        <v>98</v>
      </c>
      <c r="B201" s="482" t="s">
        <v>415</v>
      </c>
      <c r="C201" s="131" t="s">
        <v>356</v>
      </c>
      <c r="D201" s="131">
        <v>1</v>
      </c>
      <c r="E201" s="76"/>
      <c r="F201" s="76">
        <f t="shared" ref="F201" si="28">D201*E201</f>
        <v>0</v>
      </c>
    </row>
    <row r="202" spans="1:6">
      <c r="A202" s="82"/>
      <c r="B202" s="463"/>
      <c r="C202" s="509"/>
      <c r="D202" s="509"/>
      <c r="E202" s="509"/>
      <c r="F202" s="509"/>
    </row>
    <row r="203" spans="1:6">
      <c r="A203" s="82"/>
      <c r="B203" s="576" t="s">
        <v>416</v>
      </c>
      <c r="C203" s="576"/>
      <c r="D203" s="576"/>
      <c r="E203" s="576"/>
      <c r="F203" s="84">
        <f>SUM(F192:F201)</f>
        <v>0</v>
      </c>
    </row>
    <row r="204" spans="1:6">
      <c r="A204" s="82"/>
      <c r="B204" s="482"/>
      <c r="C204" s="82"/>
      <c r="D204" s="82"/>
      <c r="E204" s="82"/>
      <c r="F204" s="82"/>
    </row>
    <row r="205" spans="1:6">
      <c r="A205" s="510"/>
      <c r="B205" s="511" t="s">
        <v>417</v>
      </c>
      <c r="C205" s="510"/>
      <c r="D205" s="510"/>
      <c r="E205" s="510"/>
      <c r="F205" s="512">
        <f>SUM(F188+F203)</f>
        <v>0</v>
      </c>
    </row>
    <row r="206" spans="1:6">
      <c r="A206" s="82"/>
      <c r="B206" s="463"/>
      <c r="C206" s="82"/>
      <c r="D206" s="82"/>
      <c r="E206" s="82"/>
      <c r="F206" s="82"/>
    </row>
    <row r="207" spans="1:6">
      <c r="A207" s="82"/>
      <c r="B207" s="463"/>
      <c r="C207" s="82"/>
      <c r="D207" s="82"/>
      <c r="E207" s="82"/>
      <c r="F207" s="82"/>
    </row>
    <row r="209" spans="1:6">
      <c r="A209" s="571"/>
      <c r="B209" s="572"/>
      <c r="C209" s="573"/>
      <c r="D209" s="63"/>
      <c r="E209" s="64" t="s">
        <v>332</v>
      </c>
      <c r="F209" s="63" t="s">
        <v>333</v>
      </c>
    </row>
    <row r="210" spans="1:6">
      <c r="A210" s="574" t="s">
        <v>334</v>
      </c>
      <c r="B210" s="575"/>
      <c r="C210" s="575"/>
      <c r="D210" s="63"/>
      <c r="E210" s="64" t="s">
        <v>335</v>
      </c>
      <c r="F210" s="63" t="s">
        <v>336</v>
      </c>
    </row>
    <row r="211" spans="1:6" ht="25.5">
      <c r="A211" s="65" t="s">
        <v>337</v>
      </c>
      <c r="B211" s="458" t="s">
        <v>338</v>
      </c>
      <c r="C211" s="66" t="s">
        <v>339</v>
      </c>
      <c r="D211" s="66" t="s">
        <v>340</v>
      </c>
      <c r="E211" s="67" t="s">
        <v>341</v>
      </c>
      <c r="F211" s="67" t="s">
        <v>342</v>
      </c>
    </row>
    <row r="212" spans="1:6">
      <c r="A212" s="128"/>
      <c r="B212" s="479"/>
      <c r="C212" s="71"/>
      <c r="D212" s="71"/>
      <c r="E212" s="72"/>
      <c r="F212" s="73"/>
    </row>
    <row r="213" spans="1:6" ht="25.5">
      <c r="A213" s="85"/>
      <c r="B213" s="483" t="s">
        <v>418</v>
      </c>
      <c r="C213" s="111"/>
      <c r="D213" s="111"/>
      <c r="E213" s="129"/>
      <c r="F213" s="111"/>
    </row>
    <row r="214" spans="1:6">
      <c r="A214" s="130"/>
      <c r="B214" s="464"/>
      <c r="C214" s="111"/>
      <c r="D214" s="111"/>
      <c r="E214" s="129"/>
      <c r="F214" s="111"/>
    </row>
    <row r="215" spans="1:6" ht="38.25">
      <c r="A215" s="88" t="s">
        <v>90</v>
      </c>
      <c r="B215" s="481" t="s">
        <v>419</v>
      </c>
      <c r="C215" s="111" t="s">
        <v>12</v>
      </c>
      <c r="D215" s="111">
        <v>1</v>
      </c>
      <c r="E215" s="129"/>
      <c r="F215" s="76">
        <f t="shared" ref="F215" si="29">D215*E215</f>
        <v>0</v>
      </c>
    </row>
    <row r="216" spans="1:6">
      <c r="A216" s="130"/>
      <c r="B216" s="464"/>
      <c r="C216" s="111"/>
      <c r="D216" s="111"/>
      <c r="E216" s="129"/>
      <c r="F216" s="111"/>
    </row>
    <row r="217" spans="1:6" ht="38.25">
      <c r="A217" s="88" t="s">
        <v>92</v>
      </c>
      <c r="B217" s="471" t="s">
        <v>420</v>
      </c>
      <c r="C217" s="104" t="s">
        <v>133</v>
      </c>
      <c r="D217" s="104">
        <v>80</v>
      </c>
      <c r="E217" s="129"/>
      <c r="F217" s="76">
        <f t="shared" ref="F217" si="30">D217*E217</f>
        <v>0</v>
      </c>
    </row>
    <row r="218" spans="1:6">
      <c r="A218" s="88"/>
      <c r="B218" s="481"/>
      <c r="C218" s="111"/>
      <c r="D218" s="111"/>
      <c r="E218" s="129"/>
      <c r="F218" s="129"/>
    </row>
    <row r="219" spans="1:6" ht="63.75">
      <c r="A219" s="103" t="s">
        <v>94</v>
      </c>
      <c r="B219" s="462" t="s">
        <v>421</v>
      </c>
      <c r="C219" s="132" t="s">
        <v>356</v>
      </c>
      <c r="D219" s="132">
        <v>1</v>
      </c>
      <c r="E219" s="105"/>
      <c r="F219" s="76">
        <f t="shared" ref="F219" si="31">D219*E219</f>
        <v>0</v>
      </c>
    </row>
    <row r="220" spans="1:6">
      <c r="A220" s="88"/>
      <c r="B220" s="481"/>
      <c r="C220" s="111"/>
      <c r="D220" s="111"/>
      <c r="E220" s="129"/>
      <c r="F220" s="111"/>
    </row>
    <row r="221" spans="1:6" ht="30.75" customHeight="1">
      <c r="A221" s="88" t="s">
        <v>96</v>
      </c>
      <c r="B221" s="462" t="s">
        <v>422</v>
      </c>
      <c r="C221" s="132" t="s">
        <v>356</v>
      </c>
      <c r="D221" s="132">
        <v>1</v>
      </c>
      <c r="E221" s="105"/>
      <c r="F221" s="76">
        <f t="shared" ref="F221" si="32">D221*E221</f>
        <v>0</v>
      </c>
    </row>
    <row r="222" spans="1:6">
      <c r="A222" s="133"/>
      <c r="B222" s="484"/>
      <c r="C222" s="506"/>
      <c r="D222" s="507"/>
      <c r="E222" s="508"/>
      <c r="F222" s="491"/>
    </row>
    <row r="223" spans="1:6">
      <c r="A223" s="133"/>
      <c r="B223" s="581" t="s">
        <v>428</v>
      </c>
      <c r="C223" s="581"/>
      <c r="D223" s="581"/>
      <c r="E223" s="581"/>
      <c r="F223" s="83">
        <f>SUM(F215:F221)</f>
        <v>0</v>
      </c>
    </row>
    <row r="224" spans="1:6">
      <c r="A224" s="82"/>
      <c r="B224" s="463"/>
      <c r="C224" s="82"/>
      <c r="D224" s="82"/>
      <c r="E224" s="82"/>
      <c r="F224" s="82"/>
    </row>
    <row r="226" spans="1:6">
      <c r="A226" s="571"/>
      <c r="B226" s="572"/>
      <c r="C226" s="573"/>
      <c r="D226" s="63"/>
      <c r="E226" s="64" t="s">
        <v>332</v>
      </c>
      <c r="F226" s="63" t="s">
        <v>333</v>
      </c>
    </row>
    <row r="227" spans="1:6">
      <c r="A227" s="574" t="s">
        <v>334</v>
      </c>
      <c r="B227" s="575"/>
      <c r="C227" s="575"/>
      <c r="D227" s="63"/>
      <c r="E227" s="64" t="s">
        <v>335</v>
      </c>
      <c r="F227" s="63" t="s">
        <v>336</v>
      </c>
    </row>
    <row r="228" spans="1:6" ht="25.5">
      <c r="A228" s="65" t="s">
        <v>337</v>
      </c>
      <c r="B228" s="458" t="s">
        <v>338</v>
      </c>
      <c r="C228" s="66" t="s">
        <v>339</v>
      </c>
      <c r="D228" s="66" t="s">
        <v>340</v>
      </c>
      <c r="E228" s="67" t="s">
        <v>341</v>
      </c>
      <c r="F228" s="67" t="s">
        <v>342</v>
      </c>
    </row>
    <row r="229" spans="1:6">
      <c r="A229" s="128"/>
      <c r="B229" s="479"/>
      <c r="C229" s="71"/>
      <c r="D229" s="71"/>
      <c r="E229" s="72"/>
      <c r="F229" s="73"/>
    </row>
    <row r="230" spans="1:6" ht="15">
      <c r="A230" s="85"/>
      <c r="B230" s="485" t="s">
        <v>424</v>
      </c>
      <c r="C230" s="111"/>
      <c r="D230" s="111"/>
      <c r="E230" s="129"/>
      <c r="F230" s="111"/>
    </row>
    <row r="231" spans="1:6">
      <c r="A231" s="130"/>
      <c r="B231" s="464"/>
      <c r="C231" s="111"/>
      <c r="D231" s="111"/>
      <c r="E231" s="129"/>
      <c r="F231" s="111"/>
    </row>
    <row r="232" spans="1:6" ht="63.75">
      <c r="A232" s="89" t="s">
        <v>90</v>
      </c>
      <c r="B232" s="471" t="s">
        <v>425</v>
      </c>
      <c r="C232" s="131" t="s">
        <v>346</v>
      </c>
      <c r="D232" s="134">
        <v>1</v>
      </c>
      <c r="E232" s="129"/>
      <c r="F232" s="76">
        <f t="shared" ref="F232" si="33">D232*E232</f>
        <v>0</v>
      </c>
    </row>
    <row r="233" spans="1:6">
      <c r="A233" s="89"/>
      <c r="B233" s="135"/>
      <c r="C233" s="136"/>
      <c r="D233" s="134"/>
      <c r="E233" s="129"/>
      <c r="F233" s="129"/>
    </row>
    <row r="234" spans="1:6" ht="51">
      <c r="A234" s="89" t="s">
        <v>92</v>
      </c>
      <c r="B234" s="462" t="s">
        <v>426</v>
      </c>
      <c r="C234" s="131" t="s">
        <v>346</v>
      </c>
      <c r="D234" s="134">
        <v>1</v>
      </c>
      <c r="E234" s="129"/>
      <c r="F234" s="76">
        <f t="shared" ref="F234" si="34">D234*E234</f>
        <v>0</v>
      </c>
    </row>
    <row r="235" spans="1:6">
      <c r="A235" s="89"/>
      <c r="B235" s="486"/>
      <c r="C235" s="131"/>
      <c r="D235" s="134"/>
      <c r="E235" s="129"/>
      <c r="F235" s="129"/>
    </row>
    <row r="236" spans="1:6" ht="38.25">
      <c r="A236" s="89" t="s">
        <v>94</v>
      </c>
      <c r="B236" s="462" t="s">
        <v>427</v>
      </c>
      <c r="C236" s="131" t="s">
        <v>346</v>
      </c>
      <c r="D236" s="134">
        <v>1</v>
      </c>
      <c r="E236" s="129"/>
      <c r="F236" s="76">
        <f t="shared" ref="F236" si="35">D236*E236</f>
        <v>0</v>
      </c>
    </row>
    <row r="237" spans="1:6">
      <c r="A237" s="89"/>
      <c r="B237" s="486"/>
      <c r="C237" s="491"/>
      <c r="D237" s="504"/>
      <c r="E237" s="505"/>
      <c r="F237" s="505"/>
    </row>
    <row r="238" spans="1:6">
      <c r="A238" s="89"/>
      <c r="B238" s="582" t="s">
        <v>423</v>
      </c>
      <c r="C238" s="582"/>
      <c r="D238" s="582"/>
      <c r="E238" s="582"/>
      <c r="F238" s="83">
        <f>SUM(F232:F236)</f>
        <v>0</v>
      </c>
    </row>
    <row r="239" spans="1:6">
      <c r="A239" s="137"/>
      <c r="B239" s="487"/>
      <c r="C239" s="138"/>
      <c r="D239" s="139"/>
      <c r="E239" s="129"/>
      <c r="F239" s="111"/>
    </row>
    <row r="240" spans="1:6">
      <c r="A240" s="89"/>
      <c r="B240" s="488"/>
      <c r="C240" s="140"/>
      <c r="D240" s="141"/>
      <c r="E240" s="129"/>
      <c r="F240" s="111"/>
    </row>
    <row r="241" spans="1:6">
      <c r="A241" s="571"/>
      <c r="B241" s="572"/>
      <c r="C241" s="573"/>
      <c r="D241" s="63"/>
      <c r="E241" s="64" t="s">
        <v>332</v>
      </c>
      <c r="F241" s="63" t="s">
        <v>333</v>
      </c>
    </row>
    <row r="242" spans="1:6">
      <c r="A242" s="574" t="s">
        <v>334</v>
      </c>
      <c r="B242" s="575"/>
      <c r="C242" s="575"/>
      <c r="D242" s="63"/>
      <c r="E242" s="64" t="s">
        <v>335</v>
      </c>
      <c r="F242" s="63" t="s">
        <v>336</v>
      </c>
    </row>
    <row r="243" spans="1:6" ht="25.5">
      <c r="A243" s="65" t="s">
        <v>337</v>
      </c>
      <c r="B243" s="458" t="s">
        <v>338</v>
      </c>
      <c r="C243" s="66" t="s">
        <v>339</v>
      </c>
      <c r="D243" s="66" t="s">
        <v>340</v>
      </c>
      <c r="E243" s="67" t="s">
        <v>341</v>
      </c>
      <c r="F243" s="67" t="s">
        <v>342</v>
      </c>
    </row>
    <row r="244" spans="1:6">
      <c r="A244" s="128"/>
      <c r="B244" s="479"/>
      <c r="C244" s="71"/>
      <c r="D244" s="71"/>
      <c r="E244" s="72"/>
      <c r="F244" s="73"/>
    </row>
    <row r="245" spans="1:6" ht="31.5" customHeight="1">
      <c r="A245" s="85"/>
      <c r="B245" s="579" t="s">
        <v>429</v>
      </c>
      <c r="C245" s="579"/>
      <c r="D245" s="579"/>
      <c r="E245" s="579"/>
      <c r="F245" s="142"/>
    </row>
    <row r="246" spans="1:6" ht="15">
      <c r="A246" s="85"/>
      <c r="B246" s="485"/>
      <c r="C246" s="143"/>
      <c r="D246" s="143"/>
      <c r="E246" s="144"/>
      <c r="F246" s="111"/>
    </row>
    <row r="247" spans="1:6" ht="15">
      <c r="A247" s="130" t="s">
        <v>90</v>
      </c>
      <c r="B247" s="464" t="s">
        <v>430</v>
      </c>
      <c r="C247" s="111"/>
      <c r="D247" s="111"/>
      <c r="E247" s="144"/>
      <c r="F247" s="83">
        <f>F23</f>
        <v>0</v>
      </c>
    </row>
    <row r="248" spans="1:6" ht="15">
      <c r="A248" s="130" t="s">
        <v>92</v>
      </c>
      <c r="B248" s="464" t="s">
        <v>431</v>
      </c>
      <c r="C248" s="111"/>
      <c r="D248" s="111"/>
      <c r="E248" s="144"/>
      <c r="F248" s="83">
        <f>F138</f>
        <v>0</v>
      </c>
    </row>
    <row r="249" spans="1:6">
      <c r="A249" s="130" t="s">
        <v>94</v>
      </c>
      <c r="B249" s="464" t="s">
        <v>432</v>
      </c>
      <c r="C249" s="111"/>
      <c r="D249" s="111"/>
      <c r="E249" s="87"/>
      <c r="F249" s="83">
        <f>F158</f>
        <v>0</v>
      </c>
    </row>
    <row r="250" spans="1:6">
      <c r="A250" s="130" t="s">
        <v>96</v>
      </c>
      <c r="B250" s="489" t="s">
        <v>433</v>
      </c>
      <c r="C250" s="111"/>
      <c r="D250" s="111"/>
      <c r="E250" s="87"/>
      <c r="F250" s="83">
        <f>F223</f>
        <v>0</v>
      </c>
    </row>
    <row r="251" spans="1:6">
      <c r="A251" s="130" t="s">
        <v>98</v>
      </c>
      <c r="B251" s="489" t="s">
        <v>434</v>
      </c>
      <c r="C251" s="111"/>
      <c r="D251" s="111"/>
      <c r="E251" s="87"/>
      <c r="F251" s="83">
        <f>F223</f>
        <v>0</v>
      </c>
    </row>
    <row r="252" spans="1:6">
      <c r="A252" s="130" t="s">
        <v>100</v>
      </c>
      <c r="B252" s="464" t="s">
        <v>435</v>
      </c>
      <c r="C252" s="111"/>
      <c r="D252" s="111"/>
      <c r="E252" s="87"/>
      <c r="F252" s="83">
        <f>F238</f>
        <v>0</v>
      </c>
    </row>
    <row r="253" spans="1:6">
      <c r="A253" s="130"/>
      <c r="B253" s="464"/>
      <c r="C253" s="491"/>
      <c r="D253" s="491"/>
      <c r="E253" s="492"/>
      <c r="F253" s="493"/>
    </row>
    <row r="254" spans="1:6" s="529" customFormat="1" ht="24" customHeight="1">
      <c r="A254" s="524"/>
      <c r="B254" s="525" t="s">
        <v>436</v>
      </c>
      <c r="C254" s="526"/>
      <c r="D254" s="526"/>
      <c r="E254" s="527"/>
      <c r="F254" s="528">
        <f>SUM(F247:F252)</f>
        <v>0</v>
      </c>
    </row>
    <row r="255" spans="1:6">
      <c r="A255" s="88"/>
      <c r="B255" s="490"/>
      <c r="C255" s="111"/>
      <c r="D255" s="111"/>
      <c r="E255" s="87"/>
      <c r="F255" s="68"/>
    </row>
    <row r="256" spans="1:6">
      <c r="A256" s="88"/>
      <c r="B256" s="465" t="s">
        <v>437</v>
      </c>
      <c r="C256" s="111"/>
      <c r="D256" s="111"/>
      <c r="E256" s="87"/>
      <c r="F256" s="68"/>
    </row>
    <row r="257" spans="1:6">
      <c r="A257" s="88"/>
      <c r="B257" s="490" t="s">
        <v>438</v>
      </c>
      <c r="C257" s="111"/>
      <c r="D257" s="111"/>
      <c r="E257" s="87"/>
      <c r="F257" s="68"/>
    </row>
    <row r="258" spans="1:6">
      <c r="A258" s="88"/>
      <c r="B258" s="465"/>
      <c r="C258" s="111"/>
      <c r="D258" s="111"/>
      <c r="E258" s="87"/>
      <c r="F258" s="68"/>
    </row>
    <row r="259" spans="1:6">
      <c r="A259" s="88"/>
      <c r="B259" s="465"/>
      <c r="C259" s="111"/>
      <c r="D259" s="111"/>
      <c r="E259" s="87"/>
      <c r="F259" s="68"/>
    </row>
  </sheetData>
  <mergeCells count="23">
    <mergeCell ref="B245:E245"/>
    <mergeCell ref="A227:C227"/>
    <mergeCell ref="A241:C241"/>
    <mergeCell ref="A242:C242"/>
    <mergeCell ref="A142:C142"/>
    <mergeCell ref="A161:C161"/>
    <mergeCell ref="A162:C162"/>
    <mergeCell ref="A209:C209"/>
    <mergeCell ref="A210:C210"/>
    <mergeCell ref="A226:C226"/>
    <mergeCell ref="B158:E158"/>
    <mergeCell ref="B188:E188"/>
    <mergeCell ref="B203:E203"/>
    <mergeCell ref="B223:E223"/>
    <mergeCell ref="B238:E238"/>
    <mergeCell ref="A2:C2"/>
    <mergeCell ref="A3:C3"/>
    <mergeCell ref="A26:C26"/>
    <mergeCell ref="A27:C27"/>
    <mergeCell ref="A141:C141"/>
    <mergeCell ref="B136:E136"/>
    <mergeCell ref="B77:E77"/>
    <mergeCell ref="B23:E23"/>
  </mergeCells>
  <pageMargins left="0.70866141732283472" right="0.31496062992125984" top="0.55118110236220474"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IV13"/>
  <sheetViews>
    <sheetView showGridLines="0" topLeftCell="A7" workbookViewId="0">
      <selection activeCell="I9" sqref="I9"/>
    </sheetView>
  </sheetViews>
  <sheetFormatPr defaultColWidth="8.85546875" defaultRowHeight="13.5" customHeight="1"/>
  <cols>
    <col min="1" max="1" width="42.42578125" style="5" customWidth="1"/>
    <col min="2" max="2" width="8.85546875" style="5" customWidth="1"/>
    <col min="3" max="3" width="8.28515625" style="5" customWidth="1"/>
    <col min="4" max="4" width="8.85546875" style="5" customWidth="1"/>
    <col min="5" max="5" width="19.28515625" style="303" customWidth="1"/>
    <col min="6" max="256" width="8.85546875" style="5" customWidth="1"/>
  </cols>
  <sheetData>
    <row r="4" spans="1:5" ht="29.25" customHeight="1">
      <c r="A4" s="589" t="s">
        <v>609</v>
      </c>
      <c r="B4" s="589"/>
      <c r="C4" s="589"/>
      <c r="D4" s="589"/>
      <c r="E4" s="589"/>
    </row>
    <row r="8" spans="1:5" ht="24.95" customHeight="1">
      <c r="A8" s="590" t="s">
        <v>106</v>
      </c>
      <c r="B8" s="591"/>
      <c r="C8" s="591"/>
      <c r="D8" s="592"/>
      <c r="E8" s="494">
        <f>'Građevinski radovi - Table 1'!F317</f>
        <v>0</v>
      </c>
    </row>
    <row r="9" spans="1:5" ht="24.95" customHeight="1">
      <c r="A9" s="590" t="s">
        <v>132</v>
      </c>
      <c r="B9" s="591"/>
      <c r="C9" s="591"/>
      <c r="D9" s="592"/>
      <c r="E9" s="494">
        <f>'Obrtnički radovi - Table 1'!F136</f>
        <v>0</v>
      </c>
    </row>
    <row r="10" spans="1:5" ht="24.95" customHeight="1">
      <c r="A10" s="590" t="s">
        <v>139</v>
      </c>
      <c r="B10" s="591"/>
      <c r="C10" s="591"/>
      <c r="D10" s="592"/>
      <c r="E10" s="494">
        <f>'Vodovod i kanalizacija'!F105</f>
        <v>0</v>
      </c>
    </row>
    <row r="11" spans="1:5" ht="24.95" customHeight="1">
      <c r="A11" s="590" t="s">
        <v>140</v>
      </c>
      <c r="B11" s="591"/>
      <c r="C11" s="591"/>
      <c r="D11" s="592"/>
      <c r="E11" s="494">
        <f>'Strojarske instalacije'!F80</f>
        <v>0</v>
      </c>
    </row>
    <row r="12" spans="1:5" ht="24.95" customHeight="1" thickBot="1">
      <c r="A12" s="583" t="s">
        <v>141</v>
      </c>
      <c r="B12" s="584"/>
      <c r="C12" s="584"/>
      <c r="D12" s="585"/>
      <c r="E12" s="495">
        <f>'Elektro instalacije'!F254</f>
        <v>0</v>
      </c>
    </row>
    <row r="13" spans="1:5" ht="45.75" customHeight="1" thickTop="1">
      <c r="A13" s="586" t="s">
        <v>618</v>
      </c>
      <c r="B13" s="587"/>
      <c r="C13" s="587"/>
      <c r="D13" s="588"/>
      <c r="E13" s="496">
        <f>SUM(E8:E12)</f>
        <v>0</v>
      </c>
    </row>
  </sheetData>
  <mergeCells count="7">
    <mergeCell ref="A12:D12"/>
    <mergeCell ref="A13:D13"/>
    <mergeCell ref="A4:E4"/>
    <mergeCell ref="A8:D8"/>
    <mergeCell ref="A9:D9"/>
    <mergeCell ref="A10:D10"/>
    <mergeCell ref="A11:D11"/>
  </mergeCells>
  <pageMargins left="0.94488188976377963" right="0.74803149606299213" top="0.98425196850393704" bottom="0.98425196850393704" header="0.51181102362204722" footer="0.51181102362204722"/>
  <pageSetup orientation="portrait" r:id="rId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1</vt:i4>
      </vt:variant>
    </vt:vector>
  </HeadingPairs>
  <TitlesOfParts>
    <vt:vector size="9" baseType="lpstr">
      <vt:lpstr>Naslovna</vt:lpstr>
      <vt:lpstr>naslovnica</vt:lpstr>
      <vt:lpstr>Građevinski radovi - Table 1</vt:lpstr>
      <vt:lpstr>Obrtnički radovi - Table 1</vt:lpstr>
      <vt:lpstr>Vodovod i kanalizacija</vt:lpstr>
      <vt:lpstr>Strojarske instalacije</vt:lpstr>
      <vt:lpstr>Elektro instalacije</vt:lpstr>
      <vt:lpstr>REKAPITULACIJA  - Table 1</vt:lpstr>
      <vt:lpstr>'Obrtnički radovi - Table 1'!Podrucje_ispisa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Laškarin</dc:creator>
  <cp:lastModifiedBy>Vidosava Hrvojic</cp:lastModifiedBy>
  <cp:lastPrinted>2021-05-25T09:08:00Z</cp:lastPrinted>
  <dcterms:created xsi:type="dcterms:W3CDTF">2019-06-05T09:48:23Z</dcterms:created>
  <dcterms:modified xsi:type="dcterms:W3CDTF">2021-05-28T09:47:14Z</dcterms:modified>
</cp:coreProperties>
</file>